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\Desktop\дума\РЕШЕНИЯ ДУМЫ\2020\№ 4-10 Дума 14 декабря 2020\Проект бюджета 2021- 2023 первое чтение на Думу\"/>
    </mc:Choice>
  </mc:AlternateContent>
  <bookViews>
    <workbookView xWindow="0" yWindow="30" windowWidth="28710" windowHeight="12750"/>
  </bookViews>
  <sheets>
    <sheet name="13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H175" i="1" l="1"/>
  <c r="H174" i="1"/>
  <c r="H172" i="1"/>
  <c r="H171" i="1" s="1"/>
  <c r="H173" i="1" s="1"/>
  <c r="H169" i="1"/>
  <c r="H168" i="1"/>
  <c r="H167" i="1"/>
  <c r="H166" i="1"/>
  <c r="H164" i="1"/>
  <c r="H163" i="1" s="1"/>
  <c r="H162" i="1"/>
  <c r="H161" i="1"/>
  <c r="H160" i="1"/>
  <c r="H159" i="1"/>
  <c r="H158" i="1"/>
  <c r="H156" i="1"/>
  <c r="H155" i="1"/>
  <c r="H154" i="1"/>
  <c r="H153" i="1"/>
  <c r="H152" i="1"/>
  <c r="H151" i="1"/>
  <c r="H150" i="1"/>
  <c r="H148" i="1"/>
  <c r="H147" i="1"/>
  <c r="H146" i="1"/>
  <c r="H145" i="1"/>
  <c r="H144" i="1"/>
  <c r="H143" i="1"/>
  <c r="H141" i="1"/>
  <c r="H139" i="1"/>
  <c r="H137" i="1"/>
  <c r="H136" i="1"/>
  <c r="H135" i="1"/>
  <c r="H134" i="1"/>
  <c r="H130" i="1"/>
  <c r="H129" i="1"/>
  <c r="H128" i="1"/>
  <c r="H127" i="1"/>
  <c r="H126" i="1"/>
  <c r="H125" i="1"/>
  <c r="H124" i="1"/>
  <c r="H122" i="1"/>
  <c r="H121" i="1"/>
  <c r="H119" i="1"/>
  <c r="H118" i="1"/>
  <c r="H116" i="1"/>
  <c r="H115" i="1"/>
  <c r="H114" i="1"/>
  <c r="H113" i="1"/>
  <c r="H112" i="1"/>
  <c r="H110" i="1"/>
  <c r="H109" i="1"/>
  <c r="H108" i="1"/>
  <c r="H107" i="1"/>
  <c r="H105" i="1"/>
  <c r="H104" i="1"/>
  <c r="H103" i="1"/>
  <c r="H102" i="1"/>
  <c r="H97" i="1"/>
  <c r="H96" i="1"/>
  <c r="H94" i="1"/>
  <c r="H93" i="1"/>
  <c r="H92" i="1"/>
  <c r="H90" i="1"/>
  <c r="H89" i="1"/>
  <c r="H88" i="1"/>
  <c r="H87" i="1"/>
  <c r="H86" i="1"/>
  <c r="H83" i="1"/>
  <c r="H82" i="1"/>
  <c r="H81" i="1"/>
  <c r="H80" i="1"/>
  <c r="H78" i="1"/>
  <c r="H77" i="1"/>
  <c r="H76" i="1"/>
  <c r="H74" i="1"/>
  <c r="H73" i="1"/>
  <c r="H72" i="1"/>
  <c r="H70" i="1"/>
  <c r="H69" i="1"/>
  <c r="H66" i="1"/>
  <c r="H65" i="1"/>
  <c r="H63" i="1"/>
  <c r="H62" i="1"/>
  <c r="H60" i="1"/>
  <c r="H59" i="1"/>
  <c r="H58" i="1"/>
  <c r="H53" i="1"/>
  <c r="H52" i="1"/>
  <c r="H51" i="1"/>
  <c r="H50" i="1"/>
  <c r="H48" i="1"/>
  <c r="H47" i="1"/>
  <c r="H46" i="1"/>
  <c r="H45" i="1"/>
  <c r="H44" i="1"/>
  <c r="H42" i="1"/>
  <c r="H40" i="1"/>
  <c r="H39" i="1"/>
  <c r="H38" i="1"/>
  <c r="H37" i="1"/>
  <c r="H36" i="1"/>
  <c r="H34" i="1"/>
  <c r="H33" i="1"/>
  <c r="H31" i="1"/>
  <c r="H30" i="1"/>
  <c r="H29" i="1"/>
  <c r="H28" i="1"/>
  <c r="H26" i="1"/>
  <c r="H25" i="1"/>
  <c r="H24" i="1"/>
  <c r="H23" i="1"/>
  <c r="H21" i="1"/>
  <c r="H20" i="1"/>
  <c r="H19" i="1"/>
  <c r="H17" i="1"/>
  <c r="H16" i="1"/>
  <c r="H15" i="1"/>
  <c r="H13" i="1"/>
  <c r="H12" i="1"/>
  <c r="H11" i="1"/>
  <c r="H123" i="1" l="1"/>
  <c r="H64" i="1"/>
  <c r="H157" i="1"/>
  <c r="H101" i="1"/>
  <c r="H99" i="1" s="1"/>
  <c r="H176" i="1"/>
  <c r="H10" i="1"/>
  <c r="H49" i="1"/>
  <c r="H22" i="1"/>
  <c r="H14" i="1"/>
  <c r="H27" i="1"/>
  <c r="H117" i="1"/>
  <c r="H32" i="1"/>
  <c r="H57" i="1"/>
  <c r="H56" i="1" s="1"/>
  <c r="H95" i="1"/>
  <c r="H75" i="1"/>
  <c r="H132" i="1"/>
  <c r="H149" i="1"/>
  <c r="H106" i="1"/>
  <c r="H133" i="1"/>
  <c r="H142" i="1"/>
  <c r="H18" i="1"/>
  <c r="H35" i="1"/>
  <c r="H43" i="1"/>
  <c r="H41" i="1" s="1"/>
  <c r="H91" i="1"/>
  <c r="H165" i="1"/>
  <c r="H79" i="1"/>
  <c r="H85" i="1"/>
  <c r="H111" i="1"/>
  <c r="H138" i="1"/>
  <c r="H170" i="1" l="1"/>
  <c r="H98" i="1"/>
  <c r="H9" i="1"/>
  <c r="H54" i="1" s="1"/>
  <c r="H84" i="1"/>
  <c r="H55" i="1" s="1"/>
  <c r="H120" i="1" l="1"/>
  <c r="H177" i="1" s="1"/>
</calcChain>
</file>

<file path=xl/sharedStrings.xml><?xml version="1.0" encoding="utf-8"?>
<sst xmlns="http://schemas.openxmlformats.org/spreadsheetml/2006/main" count="911" uniqueCount="230">
  <si>
    <t>тыс. рублей</t>
  </si>
  <si>
    <t>Бюджетополучатели</t>
  </si>
  <si>
    <t>Бюджетная классификация</t>
  </si>
  <si>
    <t>Сумма</t>
  </si>
  <si>
    <t>№</t>
  </si>
  <si>
    <t>Наименование программы</t>
  </si>
  <si>
    <t>главный распорядитель</t>
  </si>
  <si>
    <t>РзПр</t>
  </si>
  <si>
    <t>ЦСР</t>
  </si>
  <si>
    <t>ВР</t>
  </si>
  <si>
    <t>МП "Развитие культуры и искусства в Балаганском районе на 2019 - 2024 годы" в т.ч.:</t>
  </si>
  <si>
    <t xml:space="preserve">МКУ Управление культуры </t>
  </si>
  <si>
    <t>957</t>
  </si>
  <si>
    <t>Подпрограмма 1 "Библиотечное дело в муниципальном образовании Балаганский район на 2019 - 2024 годы"</t>
  </si>
  <si>
    <t>МБУК "МОБ Балаганского района"*</t>
  </si>
  <si>
    <t>4210100000</t>
  </si>
  <si>
    <t>МБУК "МОБ Балаганского района"</t>
  </si>
  <si>
    <t>0705</t>
  </si>
  <si>
    <t>4210144299</t>
  </si>
  <si>
    <t>600</t>
  </si>
  <si>
    <t>0801</t>
  </si>
  <si>
    <t>42101S2102</t>
  </si>
  <si>
    <t>Подпрограмма 1 "Библиотечное дело в муниципальном образовании Балаганский район на 2019 -2024 годы"</t>
  </si>
  <si>
    <t>Подпрограмма 2 "Музейное дело в  муниципальном образовании Балаганский район на 2019 - 2024 годы"</t>
  </si>
  <si>
    <t>МКУК БИЭМ*</t>
  </si>
  <si>
    <t>4220200000</t>
  </si>
  <si>
    <t>МКУК БИЭМ</t>
  </si>
  <si>
    <t>4220244199</t>
  </si>
  <si>
    <t>100</t>
  </si>
  <si>
    <t>200</t>
  </si>
  <si>
    <t>800</t>
  </si>
  <si>
    <t>Подпрограмма 3 "Культурный досуг населения в муниципальном образовании Балаганский район на 2019 - 2024 годы"</t>
  </si>
  <si>
    <t>МБУК "Межпоселенческий ДК"*</t>
  </si>
  <si>
    <t>4230100000</t>
  </si>
  <si>
    <t>4230144099</t>
  </si>
  <si>
    <t>МБУК "Межпоселенческий ДК"</t>
  </si>
  <si>
    <t>42301S2370</t>
  </si>
  <si>
    <t>Подпрограмма 4 "Дополнительное образование детей в сфере культуры муниципальном образовании Балаганский район на 2019 - 2024 годы"</t>
  </si>
  <si>
    <t>МКУ ДО БДМШ*</t>
  </si>
  <si>
    <t>4240100000</t>
  </si>
  <si>
    <t>МКУ ДО БДМШ</t>
  </si>
  <si>
    <t>0703</t>
  </si>
  <si>
    <t>4240142399</t>
  </si>
  <si>
    <t>Подпрограмма 5 "Совершенствование государственного управления в сфере культуры в муниципальном образовании Балаганский район на 2019 - 2024 годы"</t>
  </si>
  <si>
    <t>МКУ Управление культуры</t>
  </si>
  <si>
    <t>0804</t>
  </si>
  <si>
    <t>4250100204</t>
  </si>
  <si>
    <t>Подпрограмма 6 "Хозяйственная деятельность учреждений культуры в муниципальном образовании Балаганский район на 2020 - 2024 годы"</t>
  </si>
  <si>
    <t>МКУ ЦЕНТР ОБСЛУЖИВАНИЯ</t>
  </si>
  <si>
    <t>4260120290</t>
  </si>
  <si>
    <t>Подпрограмма 7 "Безопасность учреждений культуры в муниципальном образовании Балаганский район на 2020-2024 годы"</t>
  </si>
  <si>
    <t>4270100036</t>
  </si>
  <si>
    <t>МБУК "МОБ Балаганского района", МБУК "Межпоселенческий ДК"</t>
  </si>
  <si>
    <t>Муниципальные программы МКУ Управление культуры</t>
  </si>
  <si>
    <t>Муниципальная программа «Противодействие коррупции в муниципальном образовании Балаганский район на 2020-2024 годы»</t>
  </si>
  <si>
    <t>5000100046</t>
  </si>
  <si>
    <t>Муниципальная программа "Улучшение условий и охраны труда в муниципальном образовании Балаганский район  на 2019-2024 годы"</t>
  </si>
  <si>
    <t>5300000000</t>
  </si>
  <si>
    <t>0709</t>
  </si>
  <si>
    <t>МП "Улучшение качества жизни граждан пожилого возраста в муниципальном образовании Балаганский район на 2019-2024 годы"</t>
  </si>
  <si>
    <t>5500100054</t>
  </si>
  <si>
    <t>МП "Доступная среда для инвалидов и маломобильных групп населения  Балаганского района на 2019-2024 годы"</t>
  </si>
  <si>
    <t>МП "Управление муниципальными финансами муниципального образования Балаганский район на 2019-2024 годы"</t>
  </si>
  <si>
    <t xml:space="preserve">Подпрограмма 1"Повышение эффективности бюджетных расходов и их оптимизация в муниципальном образовании Балаганский район на 2019-2024 годы" </t>
  </si>
  <si>
    <t>5910172972</t>
  </si>
  <si>
    <t>МБУК "Межпоселенческий ДК", МБУК "МОБ Балаганского района"</t>
  </si>
  <si>
    <t>Итого по культуре</t>
  </si>
  <si>
    <t>МП "Развитие образования  Балаганского района на 2019-2024 годы" в т.ч.:</t>
  </si>
  <si>
    <t>973</t>
  </si>
  <si>
    <t>0700</t>
  </si>
  <si>
    <t>4300000000</t>
  </si>
  <si>
    <t>Подпрограмма 1 "Развитие дошкольного образования Балаганского района на 2019-2024 годы"</t>
  </si>
  <si>
    <t>МК Дошкольные образовательные учреждения</t>
  </si>
  <si>
    <t>4310100000</t>
  </si>
  <si>
    <t>0701</t>
  </si>
  <si>
    <t>4310142900</t>
  </si>
  <si>
    <t>МК Дошкольные общеобразовательные учреждения</t>
  </si>
  <si>
    <t>4310173010</t>
  </si>
  <si>
    <t>Подпрограмма 2 "Развитие общего образования Балаганского района на 2019-2024 годы"</t>
  </si>
  <si>
    <t>Муниципальные бюджетные общеобразовательные учреждения</t>
  </si>
  <si>
    <t>4320100000</t>
  </si>
  <si>
    <t>0702</t>
  </si>
  <si>
    <t>4320173020</t>
  </si>
  <si>
    <t>43201S2976</t>
  </si>
  <si>
    <t>43201S2370</t>
  </si>
  <si>
    <t>43201S2957</t>
  </si>
  <si>
    <t>43201S2988</t>
  </si>
  <si>
    <t>1004</t>
  </si>
  <si>
    <t>432Р173050</t>
  </si>
  <si>
    <t>Подпрограмма 3 "Развитие дополнительного образования Балаганского района на 2019-2024 годы"</t>
  </si>
  <si>
    <t>МБОУ ДО Балаганский Центр Детского Творчества</t>
  </si>
  <si>
    <t>4330100000</t>
  </si>
  <si>
    <t>4330142399</t>
  </si>
  <si>
    <t>4330143609</t>
  </si>
  <si>
    <t>Подпрограмма 4 "Отдых и оздоровление детей в муниципальном образовании Балаганский район на 2019-2024 годы"</t>
  </si>
  <si>
    <t>Учреждения образования</t>
  </si>
  <si>
    <t>0707</t>
  </si>
  <si>
    <t>4340100000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</si>
  <si>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</si>
  <si>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43401S2080</t>
  </si>
  <si>
    <t>Финансирования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</si>
  <si>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Основное мероприятие: "Укрепление материально-технической базы лагерей дневного пребывания учреждений общего образования"</t>
  </si>
  <si>
    <t>4340179517</t>
  </si>
  <si>
    <t>Основное мероприятие: "Обеспечение деятельности палаточного спортивно-оздоровительного лагеря "Олимп"</t>
  </si>
  <si>
    <t>4340179518</t>
  </si>
  <si>
    <t>Подпрограмма 5 "Совершенствование государственного управления в сфере образования на 2019-2024 годы"</t>
  </si>
  <si>
    <t>4350100000</t>
  </si>
  <si>
    <t>Основное мероприятие: "Обеспечение деятельности МКУ Управление образования Балаганского района"</t>
  </si>
  <si>
    <t>МКУ Управление образования Балаганского района</t>
  </si>
  <si>
    <t>4350100204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</si>
  <si>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</si>
  <si>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</si>
  <si>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</si>
  <si>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Профессиональная подготовка, переподготовка и повышение квалификации</t>
  </si>
  <si>
    <t>Мероприятие: "Проведение спортивных соревнований, творческих конкурсов, интеллектуальных олимпиад в сфере образования"</t>
  </si>
  <si>
    <t xml:space="preserve">МКУ Методический центр управления образования </t>
  </si>
  <si>
    <t>4350143609</t>
  </si>
  <si>
    <t xml:space="preserve">Основное мероприятие: "Обеспечение деятельности МКУ Методический центр управления образования" </t>
  </si>
  <si>
    <t>4350145299</t>
  </si>
  <si>
    <t>Подпрограмма 6 "Безопасность  образовательных  учреждений в муниципальном образовании Балаганский  район на 2019-2024 годы"</t>
  </si>
  <si>
    <t>4360100037</t>
  </si>
  <si>
    <t>Закупка товаров, работ и услуг для государственных (муниципальных) нужд</t>
  </si>
  <si>
    <t>Предоставление субсидий бюджетным, автономным учреждениям и иным некоммерческим организациям</t>
  </si>
  <si>
    <t>Муниципальные программы МКУ Управление образования</t>
  </si>
  <si>
    <t>МП "Устойчивое развитие сельских территорий в муниципальном образовании Балаганский район на 2019-2024 годы"</t>
  </si>
  <si>
    <t>4600000000</t>
  </si>
  <si>
    <t>4600100043</t>
  </si>
  <si>
    <t>МП "Повышение безопасности дорожного движения  на территории Балаганского района на 2019-2024 годы"</t>
  </si>
  <si>
    <t>4800100044</t>
  </si>
  <si>
    <t>Муниципальная программа "Противодействие коррупции в муниципальном образовании Балаганский район на 2020-2024 годы"</t>
  </si>
  <si>
    <t>5300100049</t>
  </si>
  <si>
    <t>МП "Энергосбережение и повышение энергетической  эффективности на территории  муниципального образования Балаганский район на  2019-2024 годы"</t>
  </si>
  <si>
    <t>5400000000</t>
  </si>
  <si>
    <t>Подпрограмма 1 "Энергосбережение и повышение энергетической  эффективности  в муниципальных общеобразовательных учреждениях Балаганского района на 2019-2024 годы"</t>
  </si>
  <si>
    <t>54101S2200</t>
  </si>
  <si>
    <t>5410100051</t>
  </si>
  <si>
    <t xml:space="preserve">Реализация мероприятий перечня проектов народных инициатив </t>
  </si>
  <si>
    <t>5600100055</t>
  </si>
  <si>
    <t>5900000000</t>
  </si>
  <si>
    <t>МП "Управление муниципальными финансами муниципального образования Балаганский район на 2019 -2024 годы"</t>
  </si>
  <si>
    <t xml:space="preserve">МКУ Управление образования Балаганского района, МКУ Методический центр управления образования </t>
  </si>
  <si>
    <t>Итого по образованию</t>
  </si>
  <si>
    <t>Финансовое управление Балаганского района</t>
  </si>
  <si>
    <t>992</t>
  </si>
  <si>
    <t>МП "Улучшение условий и охраны труда в муниципальном образовании Балаганский район  на 2019-2024 годы"</t>
  </si>
  <si>
    <t>0113</t>
  </si>
  <si>
    <t>Подпрограмма 1 "Повышение эффективности бюджетных расходов и их оптимизация в муниципальном образовании Балаганский район  на 2019-2024 годы"</t>
  </si>
  <si>
    <t>0106</t>
  </si>
  <si>
    <t>МКУ Централизованная бухгалтерия</t>
  </si>
  <si>
    <t>59101S2972</t>
  </si>
  <si>
    <t>5910100060</t>
  </si>
  <si>
    <t>Подпрограмма 2 "Создание условий для финансовой устойчивости бюджетов поселений Балаганского района на 2019-2024 годы"</t>
  </si>
  <si>
    <t>1401</t>
  </si>
  <si>
    <t>5920000000</t>
  </si>
  <si>
    <t>500</t>
  </si>
  <si>
    <t>Итого по Финансовому управлению Балаганского района</t>
  </si>
  <si>
    <t>МП "Молодёжь Балаганского района на 2019-2024 годы"</t>
  </si>
  <si>
    <t>Администрация района</t>
  </si>
  <si>
    <t>994</t>
  </si>
  <si>
    <t>4360079500</t>
  </si>
  <si>
    <t>Подпрограмма 1 "Профилактика  ВИЧ-инфекции в муниципальном образовании Балаганский район на 2019-2024 годы"</t>
  </si>
  <si>
    <t>4410000038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</si>
  <si>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</si>
  <si>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>4420100039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</si>
  <si>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</si>
  <si>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4430100040</t>
  </si>
  <si>
    <t>Подпрограмма 4 "Профилактика туберкулеза в муниципальном образовании Балаганский район на 2019-2024 годы"</t>
  </si>
  <si>
    <t>4440100041</t>
  </si>
  <si>
    <t>4601000043</t>
  </si>
  <si>
    <t>1102</t>
  </si>
  <si>
    <t>46000S2390</t>
  </si>
  <si>
    <t>400</t>
  </si>
  <si>
    <t>МП "Поддержка и развитие малого и среднего предпринимательства  в муниципальном образовании Балаганский  район на 2019-2024 годы"</t>
  </si>
  <si>
    <t>0412</t>
  </si>
  <si>
    <t>4700100044</t>
  </si>
  <si>
    <t>Подпрограмма 1 "Повышение эффективности бюджетных расходов и их оптимизация в муниципальном образовании Балаганский район на 2019-2024 годы"</t>
  </si>
  <si>
    <t>0102</t>
  </si>
  <si>
    <t>5910100203</t>
  </si>
  <si>
    <t>0104</t>
  </si>
  <si>
    <t>МКУ ЕДДС</t>
  </si>
  <si>
    <t>0310</t>
  </si>
  <si>
    <t>1202</t>
  </si>
  <si>
    <t>5910100059</t>
  </si>
  <si>
    <t xml:space="preserve">МП "Аппаратно-программный комплекс "Безопасный город "на 2020-2024 годы" </t>
  </si>
  <si>
    <t>4900100045</t>
  </si>
  <si>
    <t>4900200045</t>
  </si>
  <si>
    <t>МП "Противодействие коррупции в муниципальном образовании Балаганский район на 2020-2024 годы"</t>
  </si>
  <si>
    <t xml:space="preserve">МП "Профилактика  правонарушений  на  территории муниципального образования  Балаганский  район на 2019-2024 годы" </t>
  </si>
  <si>
    <t>0314</t>
  </si>
  <si>
    <t xml:space="preserve">МП "Профилактика  правонарушений среди несовершеннолетних муниципального образования  Балаганский  район на 2019-2024 годы" </t>
  </si>
  <si>
    <t>5200100048</t>
  </si>
  <si>
    <t>МП "Защита  окружающей  среды  в муниципальном образовании Балаганский  район на 2019-2024 годы"</t>
  </si>
  <si>
    <t>0605</t>
  </si>
  <si>
    <t>МП "Улучшение качества жизни граждан пожилого возраста  в муниципальном образовании Балаганский район на 2019-2024 годы"</t>
  </si>
  <si>
    <t xml:space="preserve">МП "Развитие физической культуры и  спорта в  Балаганском районе на 2019-2024 годы"  </t>
  </si>
  <si>
    <t>1101</t>
  </si>
  <si>
    <t>5710000000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</si>
  <si>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</si>
  <si>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>5710100056</t>
  </si>
  <si>
    <t>МП "Управление муниципальным имуществом муниципального образования Балаганский район на 2019 -2024 годы"</t>
  </si>
  <si>
    <t>УМИ</t>
  </si>
  <si>
    <t>6000000000</t>
  </si>
  <si>
    <t>Итого по администрации района</t>
  </si>
  <si>
    <t>Дума</t>
  </si>
  <si>
    <t>995</t>
  </si>
  <si>
    <t>0103</t>
  </si>
  <si>
    <t>Итого по Думе муниципального образования Балаганский район</t>
  </si>
  <si>
    <t>КСП</t>
  </si>
  <si>
    <t>996</t>
  </si>
  <si>
    <t>4361900224</t>
  </si>
  <si>
    <t>4361972792</t>
  </si>
  <si>
    <t>Итого по Контрольно-счетной палате муниципального образования Балаганский район</t>
  </si>
  <si>
    <t>Всего:</t>
  </si>
  <si>
    <t>МП - муниципальная программа;</t>
  </si>
  <si>
    <t>МК - муниципальные казенные;</t>
  </si>
  <si>
    <t>МБУК "Межпоселенческий ДК"- муниципальное бюджетное учреждение культуры "Межпоселенческий Дом культуры";</t>
  </si>
  <si>
    <t>МКУК БИЭМ - муниципальное казённое учреждение культуры Балаганский историко-этнографический музей им А.С. Башинова;</t>
  </si>
  <si>
    <t>МКУ ДО БДМШ - муниципальное казённое учреждение дополнительного образования Балаганская детская музыкальная школа.</t>
  </si>
  <si>
    <t>КСП - Контрольно-счетная палата муниципального образования Балаганский район</t>
  </si>
  <si>
    <t>УМИ - Управление муниципальным имуществом и земельными отношениями муниципального образования Балаганский район</t>
  </si>
  <si>
    <t>МКУ ЦЕНТР ОБСЛУЖИВАНИЯ - МУНИЦИПАЛЬНОЕ КАЗЕННОЕ УЧРЕЖДЕНИЕ "ЦЕНТР ОБСЛУЖИВАНИЯ МУНИЦИПАЛЬНЫХ УЧРЕЖДЕНИЙ БАЛАГАНСКОГО РАЙОНА"</t>
  </si>
  <si>
    <t>РАСПРЕДЕЛЕНИЕ БЮДЖЕТНЫХ АССИГНОВАНИЙ НА РЕАЛИЗАЦИЮ МУНИЦИПАЛЬНЫХ ПРОГРАММ НА 2021 ГОД</t>
  </si>
  <si>
    <t>МКУ ЕДДС - муниципальное казенное учреждение "Единая дежурно-диспетчерская служба муниципального образования Балаганский район"</t>
  </si>
  <si>
    <t>43201L3041</t>
  </si>
  <si>
    <t>89000000000</t>
  </si>
  <si>
    <t>460Е250971</t>
  </si>
  <si>
    <t xml:space="preserve">Подпрограмма 3 "Управление муниципальными финансами муниципального образования Балаганский район, организация составления и исполнения районного бюджета на 2021-2024 годы" </t>
  </si>
  <si>
    <t>1301</t>
  </si>
  <si>
    <t>700</t>
  </si>
  <si>
    <t xml:space="preserve">Приложение 13                                   к решению Думы Балаганского района "О внесении изменений в решение Думы Балаганского района "О бюджете муниципального образования Балаганский район на 2021 год и на плановый период 2022 и 2023 годов"                        от 14 .12.2020 г. №4/1-РД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</si>
</sst>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00000"/>
  </numFmts>
  <fonts count="15" x14ac:knownFonts="1">
    <font>
      <sz val="10"/>
      <name val="Arial Cyr"/>
      <charset val="204"/>
    </font>
    <font>
      <sz val="8"/>
      <name val="Arial Cyr"/>
      <charset val="204"/>
    </font>
    <font>
      <sz val="11"/>
      <name val="Courier New"/>
      <family val="3"/>
      <charset val="204"/>
    </font>
    <font>
      <sz val="12"/>
      <name val="Courier New"/>
      <family val="3"/>
      <charset val="204"/>
    </font>
    <font>
      <sz val="11"/>
      <color theme="1"/>
      <name val="Courier New"/>
      <family val="3"/>
      <charset val="204"/>
    </font>
    <font>
      <sz val="11"/>
      <color rgb="FFFF0000"/>
      <name val="Courier New"/>
      <family val="3"/>
      <charset val="204"/>
    </font>
    <font>
      <b/>
      <sz val="11"/>
      <color indexed="10"/>
      <name val="Courier New"/>
      <family val="3"/>
      <charset val="204"/>
    </font>
    <font>
      <sz val="12"/>
      <color theme="1"/>
      <name val="Courier New"/>
      <family val="3"/>
      <charset val="204"/>
    </font>
    <font>
      <sz val="11"/>
      <color indexed="10"/>
      <name val="Courier New"/>
      <family val="3"/>
      <charset val="204"/>
    </font>
    <font>
      <b/>
      <sz val="11"/>
      <name val="Courier New"/>
      <family val="3"/>
      <charset val="204"/>
    </font>
    <font>
      <sz val="11"/>
      <color indexed="0"/>
      <name val="Courier New"/>
      <family val="3"/>
      <charset val="204"/>
    </font>
    <font>
      <sz val="11"/>
      <color indexed="8"/>
      <name val="Courier New"/>
      <family val="3"/>
      <charset val="204"/>
    </font>
    <font>
      <b/>
      <sz val="8"/>
      <name val="Arial Cyr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3" fillId="0" borderId="0"/>
    <xf numFmtId="0" fontId="14" fillId="0" borderId="0"/>
    <xf numFmtId="0" fontId="14" fillId="0" borderId="0"/>
  </cellStyleXfs>
  <cellXfs count="109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/>
    </xf>
    <xf numFmtId="49" fontId="5" fillId="0" borderId="8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right"/>
    </xf>
    <xf numFmtId="0" fontId="2" fillId="0" borderId="8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right"/>
    </xf>
    <xf numFmtId="49" fontId="4" fillId="0" borderId="3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 wrapText="1"/>
    </xf>
    <xf numFmtId="49" fontId="4" fillId="0" borderId="4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49" fontId="2" fillId="0" borderId="8" xfId="0" applyNumberFormat="1" applyFont="1" applyFill="1" applyBorder="1" applyAlignment="1">
      <alignment horizontal="left" vertical="center" wrapText="1"/>
    </xf>
    <xf numFmtId="2" fontId="2" fillId="0" borderId="8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wrapText="1"/>
    </xf>
    <xf numFmtId="2" fontId="2" fillId="0" borderId="8" xfId="0" applyNumberFormat="1" applyFont="1" applyFill="1" applyBorder="1" applyAlignment="1">
      <alignment horizontal="center" wrapText="1"/>
    </xf>
    <xf numFmtId="0" fontId="4" fillId="0" borderId="8" xfId="0" applyNumberFormat="1" applyFont="1" applyFill="1" applyBorder="1"/>
    <xf numFmtId="0" fontId="2" fillId="0" borderId="2" xfId="0" applyFont="1" applyFill="1" applyBorder="1" applyAlignment="1">
      <alignment horizontal="left" wrapText="1"/>
    </xf>
    <xf numFmtId="165" fontId="2" fillId="0" borderId="2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3" fillId="0" borderId="10" xfId="0" applyFont="1" applyFill="1" applyBorder="1" applyAlignment="1">
      <alignment wrapText="1"/>
    </xf>
    <xf numFmtId="0" fontId="3" fillId="0" borderId="3" xfId="0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center"/>
    </xf>
    <xf numFmtId="164" fontId="7" fillId="0" borderId="8" xfId="0" applyNumberFormat="1" applyFont="1" applyFill="1" applyBorder="1" applyAlignment="1">
      <alignment horizontal="right"/>
    </xf>
    <xf numFmtId="0" fontId="8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wrapText="1"/>
    </xf>
    <xf numFmtId="164" fontId="4" fillId="0" borderId="8" xfId="0" applyNumberFormat="1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4" fillId="0" borderId="11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right"/>
    </xf>
    <xf numFmtId="0" fontId="2" fillId="0" borderId="9" xfId="0" applyNumberFormat="1" applyFont="1" applyFill="1" applyBorder="1" applyAlignment="1">
      <alignment wrapText="1"/>
    </xf>
    <xf numFmtId="0" fontId="4" fillId="0" borderId="8" xfId="0" applyFont="1" applyFill="1" applyBorder="1"/>
    <xf numFmtId="0" fontId="2" fillId="0" borderId="8" xfId="0" applyNumberFormat="1" applyFont="1" applyFill="1" applyBorder="1" applyAlignment="1">
      <alignment horizontal="left" wrapText="1"/>
    </xf>
    <xf numFmtId="0" fontId="10" fillId="0" borderId="8" xfId="0" applyNumberFormat="1" applyFont="1" applyFill="1" applyBorder="1" applyAlignment="1">
      <alignment horizontal="left" wrapText="1"/>
    </xf>
    <xf numFmtId="49" fontId="2" fillId="0" borderId="8" xfId="0" applyNumberFormat="1" applyFont="1" applyFill="1" applyBorder="1" applyAlignment="1">
      <alignment horizontal="left" wrapText="1"/>
    </xf>
    <xf numFmtId="0" fontId="10" fillId="0" borderId="8" xfId="0" applyNumberFormat="1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right"/>
    </xf>
    <xf numFmtId="49" fontId="5" fillId="0" borderId="9" xfId="0" applyNumberFormat="1" applyFont="1" applyFill="1" applyBorder="1" applyAlignment="1">
      <alignment horizontal="center"/>
    </xf>
    <xf numFmtId="164" fontId="4" fillId="0" borderId="9" xfId="0" applyNumberFormat="1" applyFont="1" applyFill="1" applyBorder="1" applyAlignment="1">
      <alignment horizontal="right"/>
    </xf>
    <xf numFmtId="49" fontId="2" fillId="0" borderId="9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wrapText="1"/>
    </xf>
    <xf numFmtId="164" fontId="2" fillId="0" borderId="9" xfId="0" applyNumberFormat="1" applyFont="1" applyFill="1" applyBorder="1" applyAlignment="1">
      <alignment horizontal="right" wrapText="1"/>
    </xf>
    <xf numFmtId="0" fontId="2" fillId="0" borderId="8" xfId="0" applyNumberFormat="1" applyFont="1" applyFill="1" applyBorder="1" applyAlignment="1">
      <alignment horizontal="center" wrapText="1"/>
    </xf>
    <xf numFmtId="1" fontId="2" fillId="0" borderId="8" xfId="0" applyNumberFormat="1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2" fontId="2" fillId="0" borderId="2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horizontal="center" wrapText="1"/>
    </xf>
    <xf numFmtId="164" fontId="2" fillId="0" borderId="8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center" wrapText="1"/>
    </xf>
    <xf numFmtId="49" fontId="4" fillId="0" borderId="8" xfId="0" applyNumberFormat="1" applyFont="1" applyFill="1" applyBorder="1"/>
    <xf numFmtId="49" fontId="7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wrapText="1"/>
    </xf>
    <xf numFmtId="164" fontId="4" fillId="0" borderId="9" xfId="0" applyNumberFormat="1" applyFont="1" applyFill="1" applyBorder="1" applyAlignment="1">
      <alignment horizontal="right" wrapText="1"/>
    </xf>
    <xf numFmtId="2" fontId="11" fillId="0" borderId="8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0" fontId="12" fillId="0" borderId="0" xfId="0" applyFont="1" applyFill="1"/>
    <xf numFmtId="49" fontId="2" fillId="0" borderId="8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left" wrapText="1"/>
    </xf>
    <xf numFmtId="49" fontId="3" fillId="0" borderId="8" xfId="0" applyNumberFormat="1" applyFont="1" applyFill="1" applyBorder="1" applyAlignment="1">
      <alignment horizontal="center" wrapText="1"/>
    </xf>
    <xf numFmtId="0" fontId="3" fillId="0" borderId="8" xfId="0" applyFont="1" applyFill="1" applyBorder="1" applyAlignment="1">
      <alignment wrapText="1"/>
    </xf>
    <xf numFmtId="0" fontId="1" fillId="0" borderId="0" xfId="0" applyFont="1" applyFill="1" applyAlignment="1">
      <alignment horizontal="right"/>
    </xf>
    <xf numFmtId="0" fontId="2" fillId="0" borderId="3" xfId="0" applyFont="1" applyFill="1" applyBorder="1" applyAlignment="1">
      <alignment horizontal="center"/>
    </xf>
    <xf numFmtId="0" fontId="2" fillId="0" borderId="8" xfId="0" applyFont="1" applyFill="1" applyBorder="1" applyAlignment="1">
      <alignment wrapText="1"/>
    </xf>
    <xf numFmtId="0" fontId="2" fillId="0" borderId="9" xfId="0" applyNumberFormat="1" applyFont="1" applyFill="1" applyBorder="1" applyAlignment="1">
      <alignment horizontal="center" wrapText="1"/>
    </xf>
    <xf numFmtId="2" fontId="4" fillId="0" borderId="9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0" fontId="2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7" xfId="0" applyFont="1" applyFill="1" applyBorder="1"/>
    <xf numFmtId="0" fontId="0" fillId="0" borderId="9" xfId="0" applyFont="1" applyFill="1" applyBorder="1"/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wrapText="1"/>
    </xf>
    <xf numFmtId="0" fontId="2" fillId="0" borderId="8" xfId="0" applyFont="1" applyFill="1" applyBorder="1" applyAlignment="1">
      <alignment horizontal="center" vertical="center"/>
    </xf>
  </cellXfs>
  <cellStyles count="4">
    <cellStyle name="Normal" xfId="1"/>
    <cellStyle name="Обычный" xfId="0" builtinId="0"/>
    <cellStyle name="Обычный 2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4;&#1072;&#1073;&#1083;&#1086;&#1085;%202020%20&#1075;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7"/>
      <sheetName val="5"/>
      <sheetName val="Лист3"/>
    </sheetNames>
    <sheetDataSet>
      <sheetData sheetId="0">
        <row r="17">
          <cell r="G17">
            <v>3396</v>
          </cell>
        </row>
        <row r="22">
          <cell r="G22">
            <v>15</v>
          </cell>
        </row>
        <row r="27">
          <cell r="G27">
            <v>1.7</v>
          </cell>
        </row>
        <row r="33">
          <cell r="G33">
            <v>263</v>
          </cell>
        </row>
        <row r="40">
          <cell r="G40">
            <v>64</v>
          </cell>
        </row>
        <row r="45">
          <cell r="G45">
            <v>7.5</v>
          </cell>
        </row>
        <row r="54">
          <cell r="G54">
            <v>7</v>
          </cell>
        </row>
        <row r="60">
          <cell r="G60">
            <v>1.5</v>
          </cell>
        </row>
        <row r="66">
          <cell r="G66">
            <v>20</v>
          </cell>
        </row>
        <row r="69">
          <cell r="G69">
            <v>10</v>
          </cell>
        </row>
        <row r="75">
          <cell r="G75">
            <v>2</v>
          </cell>
        </row>
        <row r="80">
          <cell r="G80">
            <v>3</v>
          </cell>
        </row>
        <row r="86">
          <cell r="G86">
            <v>40</v>
          </cell>
        </row>
        <row r="95">
          <cell r="G95">
            <v>6554</v>
          </cell>
        </row>
        <row r="98">
          <cell r="G98">
            <v>50.2</v>
          </cell>
        </row>
        <row r="103">
          <cell r="G103">
            <v>2.6</v>
          </cell>
        </row>
        <row r="109">
          <cell r="G109">
            <v>30</v>
          </cell>
        </row>
        <row r="115">
          <cell r="G115">
            <v>4691</v>
          </cell>
        </row>
        <row r="121">
          <cell r="G121">
            <v>941</v>
          </cell>
        </row>
        <row r="125">
          <cell r="G125">
            <v>324.10000000000002</v>
          </cell>
        </row>
        <row r="130">
          <cell r="G130">
            <v>5.2</v>
          </cell>
        </row>
        <row r="135">
          <cell r="G135">
            <v>100</v>
          </cell>
        </row>
        <row r="141">
          <cell r="G141">
            <v>345</v>
          </cell>
        </row>
        <row r="148">
          <cell r="G148">
            <v>6681.2</v>
          </cell>
        </row>
        <row r="152">
          <cell r="G152">
            <v>1666.1</v>
          </cell>
        </row>
        <row r="156">
          <cell r="G156">
            <v>87.7</v>
          </cell>
        </row>
        <row r="162">
          <cell r="G162">
            <v>4686</v>
          </cell>
        </row>
        <row r="169">
          <cell r="G169">
            <v>1948</v>
          </cell>
        </row>
        <row r="173">
          <cell r="G173">
            <v>81.599999999999994</v>
          </cell>
        </row>
        <row r="177">
          <cell r="G177">
            <v>3</v>
          </cell>
        </row>
        <row r="183">
          <cell r="G183">
            <v>6960</v>
          </cell>
        </row>
        <row r="187">
          <cell r="G187">
            <v>120.5</v>
          </cell>
        </row>
        <row r="194">
          <cell r="G194">
            <v>32</v>
          </cell>
        </row>
        <row r="199">
          <cell r="G199">
            <v>18</v>
          </cell>
        </row>
        <row r="204">
          <cell r="G204">
            <v>5</v>
          </cell>
        </row>
        <row r="207">
          <cell r="G207">
            <v>30</v>
          </cell>
        </row>
        <row r="213">
          <cell r="G213">
            <v>300</v>
          </cell>
        </row>
        <row r="224">
          <cell r="G224">
            <v>28.3</v>
          </cell>
        </row>
        <row r="227">
          <cell r="G227">
            <v>9678</v>
          </cell>
        </row>
        <row r="232">
          <cell r="G232">
            <v>187</v>
          </cell>
        </row>
        <row r="242">
          <cell r="G242">
            <v>410</v>
          </cell>
        </row>
        <row r="248">
          <cell r="G248">
            <v>2.5</v>
          </cell>
        </row>
        <row r="256">
          <cell r="G256">
            <v>10797.2</v>
          </cell>
        </row>
        <row r="272">
          <cell r="G272">
            <v>600</v>
          </cell>
        </row>
        <row r="276">
          <cell r="G276">
            <v>31.6</v>
          </cell>
        </row>
        <row r="280">
          <cell r="G280">
            <v>297.60000000000002</v>
          </cell>
        </row>
        <row r="284">
          <cell r="G284">
            <v>1022.4</v>
          </cell>
        </row>
        <row r="287">
          <cell r="G287">
            <v>53.8</v>
          </cell>
        </row>
        <row r="292">
          <cell r="G292">
            <v>833.3</v>
          </cell>
        </row>
        <row r="297">
          <cell r="G297">
            <v>43.9</v>
          </cell>
        </row>
        <row r="302">
          <cell r="G302">
            <v>65</v>
          </cell>
        </row>
        <row r="309">
          <cell r="G309">
            <v>11034</v>
          </cell>
        </row>
        <row r="313">
          <cell r="G313">
            <v>145</v>
          </cell>
        </row>
        <row r="319">
          <cell r="G319">
            <v>1375</v>
          </cell>
        </row>
        <row r="326">
          <cell r="G326">
            <v>40</v>
          </cell>
        </row>
        <row r="331">
          <cell r="G331">
            <v>40</v>
          </cell>
        </row>
        <row r="335">
          <cell r="G335">
            <v>8.5</v>
          </cell>
        </row>
        <row r="341">
          <cell r="G341">
            <v>1.5</v>
          </cell>
        </row>
        <row r="344">
          <cell r="G344">
            <v>1.5</v>
          </cell>
        </row>
        <row r="348">
          <cell r="G348">
            <v>52.5</v>
          </cell>
        </row>
        <row r="351">
          <cell r="G351">
            <v>11.4</v>
          </cell>
        </row>
        <row r="356">
          <cell r="G356">
            <v>3</v>
          </cell>
        </row>
        <row r="363">
          <cell r="G363">
            <v>544.5</v>
          </cell>
        </row>
        <row r="367">
          <cell r="G367">
            <v>28.8</v>
          </cell>
        </row>
        <row r="371">
          <cell r="G371">
            <v>19.5</v>
          </cell>
        </row>
        <row r="374">
          <cell r="G374">
            <v>0.7</v>
          </cell>
        </row>
        <row r="381">
          <cell r="G381">
            <v>2486</v>
          </cell>
        </row>
        <row r="386">
          <cell r="G386">
            <v>120</v>
          </cell>
        </row>
        <row r="390">
          <cell r="G390">
            <v>8.1</v>
          </cell>
        </row>
        <row r="394">
          <cell r="G394">
            <v>100</v>
          </cell>
        </row>
        <row r="398">
          <cell r="G398">
            <v>2070.1999999999998</v>
          </cell>
        </row>
        <row r="403">
          <cell r="G403">
            <v>49</v>
          </cell>
        </row>
        <row r="410">
          <cell r="G410">
            <v>370.3</v>
          </cell>
        </row>
        <row r="413">
          <cell r="G413">
            <v>555</v>
          </cell>
        </row>
        <row r="419">
          <cell r="G419">
            <v>205</v>
          </cell>
        </row>
        <row r="422">
          <cell r="G422">
            <v>2500</v>
          </cell>
        </row>
        <row r="427">
          <cell r="G427">
            <v>100</v>
          </cell>
        </row>
        <row r="432">
          <cell r="G432">
            <v>43</v>
          </cell>
        </row>
        <row r="435">
          <cell r="G435">
            <v>50</v>
          </cell>
        </row>
        <row r="441">
          <cell r="G441">
            <v>100</v>
          </cell>
        </row>
        <row r="444">
          <cell r="G444">
            <v>231.5</v>
          </cell>
        </row>
        <row r="449">
          <cell r="G449">
            <v>30</v>
          </cell>
        </row>
        <row r="455">
          <cell r="G455">
            <v>3048</v>
          </cell>
        </row>
        <row r="467">
          <cell r="G467">
            <v>6784.9</v>
          </cell>
        </row>
        <row r="490">
          <cell r="G490">
            <v>7751</v>
          </cell>
        </row>
        <row r="497">
          <cell r="G497">
            <v>2231.6999999999998</v>
          </cell>
        </row>
        <row r="498">
          <cell r="G498">
            <v>786</v>
          </cell>
        </row>
        <row r="499">
          <cell r="G499">
            <v>371.3</v>
          </cell>
        </row>
        <row r="516">
          <cell r="G516">
            <v>22.6</v>
          </cell>
        </row>
        <row r="522">
          <cell r="G522">
            <v>4097</v>
          </cell>
        </row>
        <row r="527">
          <cell r="G527">
            <v>6041</v>
          </cell>
        </row>
        <row r="532">
          <cell r="G532">
            <v>1716.1</v>
          </cell>
        </row>
        <row r="548">
          <cell r="G548">
            <v>3</v>
          </cell>
        </row>
        <row r="554">
          <cell r="G554">
            <v>36933</v>
          </cell>
        </row>
        <row r="573">
          <cell r="G573">
            <v>3071.8</v>
          </cell>
        </row>
        <row r="578">
          <cell r="G578">
            <v>28426</v>
          </cell>
        </row>
        <row r="679">
          <cell r="G679">
            <v>3893</v>
          </cell>
        </row>
        <row r="693">
          <cell r="G693">
            <v>758</v>
          </cell>
        </row>
        <row r="698">
          <cell r="G698">
            <v>76.199999999999989</v>
          </cell>
        </row>
        <row r="704">
          <cell r="G704">
            <v>8.4</v>
          </cell>
        </row>
        <row r="709">
          <cell r="G709">
            <v>14.4</v>
          </cell>
        </row>
        <row r="715">
          <cell r="G715">
            <v>487</v>
          </cell>
        </row>
        <row r="720">
          <cell r="G720">
            <v>51</v>
          </cell>
        </row>
        <row r="725">
          <cell r="G725">
            <v>70</v>
          </cell>
        </row>
        <row r="729">
          <cell r="G729">
            <v>40</v>
          </cell>
        </row>
        <row r="733">
          <cell r="G733">
            <v>65.7</v>
          </cell>
        </row>
        <row r="737">
          <cell r="G737">
            <v>200</v>
          </cell>
        </row>
        <row r="741">
          <cell r="G741">
            <v>3188</v>
          </cell>
        </row>
        <row r="746">
          <cell r="G746">
            <v>244.1</v>
          </cell>
        </row>
        <row r="750">
          <cell r="G750">
            <v>1</v>
          </cell>
        </row>
        <row r="753">
          <cell r="G753">
            <v>16.100000000000001</v>
          </cell>
        </row>
        <row r="760">
          <cell r="G760">
            <v>518.20000000000005</v>
          </cell>
        </row>
        <row r="764">
          <cell r="G764">
            <v>3366.2000000000003</v>
          </cell>
        </row>
        <row r="769">
          <cell r="G769">
            <v>117.80000000000001</v>
          </cell>
        </row>
        <row r="776">
          <cell r="G776">
            <v>1607</v>
          </cell>
        </row>
        <row r="784">
          <cell r="G784">
            <v>9</v>
          </cell>
        </row>
        <row r="789">
          <cell r="G789">
            <v>8.4</v>
          </cell>
        </row>
        <row r="796">
          <cell r="G796">
            <v>15</v>
          </cell>
        </row>
        <row r="809">
          <cell r="G809">
            <v>22482.399999999998</v>
          </cell>
        </row>
        <row r="842">
          <cell r="G842">
            <v>21</v>
          </cell>
        </row>
        <row r="848">
          <cell r="G848">
            <v>4.8</v>
          </cell>
        </row>
        <row r="852">
          <cell r="G852">
            <v>40</v>
          </cell>
        </row>
        <row r="860">
          <cell r="G860">
            <v>3.6</v>
          </cell>
        </row>
        <row r="865">
          <cell r="G865">
            <v>139</v>
          </cell>
        </row>
        <row r="870">
          <cell r="G870">
            <v>25.8</v>
          </cell>
        </row>
        <row r="875">
          <cell r="G875">
            <v>2</v>
          </cell>
        </row>
        <row r="920">
          <cell r="G920">
            <v>266.60000000000002</v>
          </cell>
        </row>
        <row r="937">
          <cell r="G937">
            <v>1534</v>
          </cell>
        </row>
        <row r="975">
          <cell r="G975">
            <v>45</v>
          </cell>
        </row>
        <row r="992">
          <cell r="G992">
            <v>2563</v>
          </cell>
        </row>
        <row r="997">
          <cell r="G997">
            <v>620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87"/>
  <sheetViews>
    <sheetView tabSelected="1" zoomScaleNormal="100" workbookViewId="0">
      <selection activeCell="E1" sqref="E1:H1"/>
    </sheetView>
  </sheetViews>
  <sheetFormatPr defaultRowHeight="11.25" x14ac:dyDescent="0.2"/>
  <cols>
    <col min="1" max="1" width="0.140625" style="1" customWidth="1"/>
    <col min="2" max="2" width="46.28515625" style="2" customWidth="1"/>
    <col min="3" max="3" width="25.7109375" style="2" customWidth="1"/>
    <col min="4" max="4" width="10" style="2" customWidth="1"/>
    <col min="5" max="5" width="9.140625" style="2" customWidth="1"/>
    <col min="6" max="6" width="16" style="2" customWidth="1"/>
    <col min="7" max="7" width="7.5703125" style="2" customWidth="1"/>
    <col min="8" max="8" width="12.7109375" style="90" customWidth="1"/>
    <col min="9" max="16384" width="9.140625" style="2"/>
  </cols>
  <sheetData>
    <row r="1" spans="1:8" ht="118.5" customHeight="1" x14ac:dyDescent="0.25">
      <c r="D1" s="3"/>
      <c r="E1" s="96" t="s">
        <v>229</v>
      </c>
      <c r="F1" s="96"/>
      <c r="G1" s="96"/>
      <c r="H1" s="96"/>
    </row>
    <row r="2" spans="1:8" ht="15" x14ac:dyDescent="0.25">
      <c r="D2" s="3"/>
      <c r="E2" s="3"/>
      <c r="F2" s="4"/>
      <c r="G2" s="4"/>
      <c r="H2" s="4"/>
    </row>
    <row r="3" spans="1:8" ht="15" x14ac:dyDescent="0.25">
      <c r="D3" s="3"/>
      <c r="E3" s="96"/>
      <c r="F3" s="96"/>
      <c r="G3" s="96"/>
      <c r="H3" s="96"/>
    </row>
    <row r="4" spans="1:8" ht="16.5" customHeight="1" x14ac:dyDescent="0.2">
      <c r="A4" s="97" t="s">
        <v>221</v>
      </c>
      <c r="B4" s="97"/>
      <c r="C4" s="97"/>
      <c r="D4" s="97"/>
      <c r="E4" s="97"/>
      <c r="F4" s="97"/>
      <c r="G4" s="97"/>
      <c r="H4" s="97"/>
    </row>
    <row r="5" spans="1:8" ht="15" x14ac:dyDescent="0.25">
      <c r="H5" s="5" t="s">
        <v>0</v>
      </c>
    </row>
    <row r="6" spans="1:8" ht="15" x14ac:dyDescent="0.25">
      <c r="A6" s="6"/>
      <c r="B6" s="7"/>
      <c r="C6" s="98" t="s">
        <v>1</v>
      </c>
      <c r="D6" s="101" t="s">
        <v>2</v>
      </c>
      <c r="E6" s="102"/>
      <c r="F6" s="102"/>
      <c r="G6" s="103"/>
      <c r="H6" s="98" t="s">
        <v>3</v>
      </c>
    </row>
    <row r="7" spans="1:8" ht="15" x14ac:dyDescent="0.25">
      <c r="A7" s="8" t="s">
        <v>4</v>
      </c>
      <c r="B7" s="9" t="s">
        <v>5</v>
      </c>
      <c r="C7" s="99"/>
      <c r="D7" s="106" t="s">
        <v>6</v>
      </c>
      <c r="E7" s="108" t="s">
        <v>7</v>
      </c>
      <c r="F7" s="108" t="s">
        <v>8</v>
      </c>
      <c r="G7" s="108" t="s">
        <v>9</v>
      </c>
      <c r="H7" s="104"/>
    </row>
    <row r="8" spans="1:8" ht="15" x14ac:dyDescent="0.25">
      <c r="A8" s="8"/>
      <c r="B8" s="10"/>
      <c r="C8" s="100"/>
      <c r="D8" s="107"/>
      <c r="E8" s="108"/>
      <c r="F8" s="108"/>
      <c r="G8" s="108"/>
      <c r="H8" s="105"/>
    </row>
    <row r="9" spans="1:8" ht="45" x14ac:dyDescent="0.25">
      <c r="A9" s="11">
        <v>1</v>
      </c>
      <c r="B9" s="12" t="s">
        <v>10</v>
      </c>
      <c r="C9" s="13" t="s">
        <v>11</v>
      </c>
      <c r="D9" s="14" t="s">
        <v>12</v>
      </c>
      <c r="E9" s="15"/>
      <c r="F9" s="15"/>
      <c r="G9" s="15"/>
      <c r="H9" s="16">
        <f>H10+H14+H18+H22+H27+H32+H35</f>
        <v>29079.899999999998</v>
      </c>
    </row>
    <row r="10" spans="1:8" ht="60" x14ac:dyDescent="0.25">
      <c r="A10" s="11"/>
      <c r="B10" s="17" t="s">
        <v>13</v>
      </c>
      <c r="C10" s="18" t="s">
        <v>14</v>
      </c>
      <c r="D10" s="14" t="s">
        <v>12</v>
      </c>
      <c r="E10" s="14"/>
      <c r="F10" s="19" t="s">
        <v>15</v>
      </c>
      <c r="G10" s="15"/>
      <c r="H10" s="16">
        <f>H11+H12+H13</f>
        <v>6614.3</v>
      </c>
    </row>
    <row r="11" spans="1:8" ht="60" x14ac:dyDescent="0.25">
      <c r="A11" s="11">
        <v>2</v>
      </c>
      <c r="B11" s="17" t="s">
        <v>13</v>
      </c>
      <c r="C11" s="18" t="s">
        <v>16</v>
      </c>
      <c r="D11" s="14" t="s">
        <v>12</v>
      </c>
      <c r="E11" s="14" t="s">
        <v>17</v>
      </c>
      <c r="F11" s="19" t="s">
        <v>18</v>
      </c>
      <c r="G11" s="14" t="s">
        <v>19</v>
      </c>
      <c r="H11" s="20">
        <f>SUM('[1]9'!G45)</f>
        <v>7.5</v>
      </c>
    </row>
    <row r="12" spans="1:8" ht="60" x14ac:dyDescent="0.25">
      <c r="A12" s="11">
        <v>3</v>
      </c>
      <c r="B12" s="17" t="s">
        <v>13</v>
      </c>
      <c r="C12" s="18" t="s">
        <v>16</v>
      </c>
      <c r="D12" s="21" t="s">
        <v>12</v>
      </c>
      <c r="E12" s="14" t="s">
        <v>20</v>
      </c>
      <c r="F12" s="19" t="s">
        <v>18</v>
      </c>
      <c r="G12" s="14" t="s">
        <v>19</v>
      </c>
      <c r="H12" s="16">
        <f>SUM('[1]9'!G95)</f>
        <v>6554</v>
      </c>
    </row>
    <row r="13" spans="1:8" ht="60" x14ac:dyDescent="0.25">
      <c r="A13" s="11"/>
      <c r="B13" s="17" t="s">
        <v>13</v>
      </c>
      <c r="C13" s="18" t="s">
        <v>16</v>
      </c>
      <c r="D13" s="21" t="s">
        <v>12</v>
      </c>
      <c r="E13" s="14" t="s">
        <v>20</v>
      </c>
      <c r="F13" s="22" t="s">
        <v>21</v>
      </c>
      <c r="G13" s="14" t="s">
        <v>19</v>
      </c>
      <c r="H13" s="16">
        <f>SUM('[1]9'!G98+'[1]9'!G103)</f>
        <v>52.800000000000004</v>
      </c>
    </row>
    <row r="14" spans="1:8" ht="67.5" customHeight="1" x14ac:dyDescent="0.25">
      <c r="A14" s="17" t="s">
        <v>22</v>
      </c>
      <c r="B14" s="17" t="s">
        <v>23</v>
      </c>
      <c r="C14" s="13" t="s">
        <v>24</v>
      </c>
      <c r="D14" s="21" t="s">
        <v>12</v>
      </c>
      <c r="E14" s="14"/>
      <c r="F14" s="19" t="s">
        <v>25</v>
      </c>
      <c r="G14" s="14"/>
      <c r="H14" s="16">
        <f>H15+H16+H17</f>
        <v>1270.3</v>
      </c>
    </row>
    <row r="15" spans="1:8" ht="60" x14ac:dyDescent="0.25">
      <c r="A15" s="11">
        <v>5</v>
      </c>
      <c r="B15" s="17" t="s">
        <v>23</v>
      </c>
      <c r="C15" s="13" t="s">
        <v>26</v>
      </c>
      <c r="D15" s="21" t="s">
        <v>12</v>
      </c>
      <c r="E15" s="14" t="s">
        <v>20</v>
      </c>
      <c r="F15" s="19" t="s">
        <v>27</v>
      </c>
      <c r="G15" s="14" t="s">
        <v>28</v>
      </c>
      <c r="H15" s="16">
        <f>SUM('[1]9'!G121)</f>
        <v>941</v>
      </c>
    </row>
    <row r="16" spans="1:8" ht="60" x14ac:dyDescent="0.25">
      <c r="A16" s="11">
        <v>6</v>
      </c>
      <c r="B16" s="17" t="s">
        <v>23</v>
      </c>
      <c r="C16" s="13" t="s">
        <v>26</v>
      </c>
      <c r="D16" s="21" t="s">
        <v>12</v>
      </c>
      <c r="E16" s="14" t="s">
        <v>20</v>
      </c>
      <c r="F16" s="19" t="s">
        <v>27</v>
      </c>
      <c r="G16" s="14" t="s">
        <v>29</v>
      </c>
      <c r="H16" s="16">
        <f>SUM('[1]9'!G125)</f>
        <v>324.10000000000002</v>
      </c>
    </row>
    <row r="17" spans="1:8" ht="60" x14ac:dyDescent="0.25">
      <c r="A17" s="11">
        <v>7</v>
      </c>
      <c r="B17" s="17" t="s">
        <v>23</v>
      </c>
      <c r="C17" s="13" t="s">
        <v>26</v>
      </c>
      <c r="D17" s="21" t="s">
        <v>12</v>
      </c>
      <c r="E17" s="14" t="s">
        <v>20</v>
      </c>
      <c r="F17" s="19" t="s">
        <v>27</v>
      </c>
      <c r="G17" s="14" t="s">
        <v>30</v>
      </c>
      <c r="H17" s="16">
        <f>SUM('[1]9'!G130)</f>
        <v>5.2</v>
      </c>
    </row>
    <row r="18" spans="1:8" ht="60" x14ac:dyDescent="0.25">
      <c r="A18" s="11"/>
      <c r="B18" s="17" t="s">
        <v>31</v>
      </c>
      <c r="C18" s="18" t="s">
        <v>32</v>
      </c>
      <c r="D18" s="21" t="s">
        <v>12</v>
      </c>
      <c r="E18" s="14"/>
      <c r="F18" s="23" t="s">
        <v>33</v>
      </c>
      <c r="G18" s="14"/>
      <c r="H18" s="16">
        <f>SUM(H19:H21)</f>
        <v>8442</v>
      </c>
    </row>
    <row r="19" spans="1:8" ht="60" x14ac:dyDescent="0.25">
      <c r="A19" s="11"/>
      <c r="B19" s="17" t="s">
        <v>31</v>
      </c>
      <c r="C19" s="18" t="s">
        <v>32</v>
      </c>
      <c r="D19" s="21" t="s">
        <v>12</v>
      </c>
      <c r="E19" s="14" t="s">
        <v>17</v>
      </c>
      <c r="F19" s="23" t="s">
        <v>34</v>
      </c>
      <c r="G19" s="14" t="s">
        <v>19</v>
      </c>
      <c r="H19" s="16">
        <f>SUM('[1]9'!G54)</f>
        <v>7</v>
      </c>
    </row>
    <row r="20" spans="1:8" ht="60" x14ac:dyDescent="0.25">
      <c r="A20" s="11">
        <v>9</v>
      </c>
      <c r="B20" s="17" t="s">
        <v>31</v>
      </c>
      <c r="C20" s="18" t="s">
        <v>35</v>
      </c>
      <c r="D20" s="21" t="s">
        <v>12</v>
      </c>
      <c r="E20" s="14" t="s">
        <v>20</v>
      </c>
      <c r="F20" s="23" t="s">
        <v>34</v>
      </c>
      <c r="G20" s="14" t="s">
        <v>19</v>
      </c>
      <c r="H20" s="16">
        <f>SUM('[1]9'!G148)</f>
        <v>6681.2</v>
      </c>
    </row>
    <row r="21" spans="1:8" ht="64.5" customHeight="1" x14ac:dyDescent="0.25">
      <c r="A21" s="11"/>
      <c r="B21" s="17" t="s">
        <v>31</v>
      </c>
      <c r="C21" s="18" t="s">
        <v>35</v>
      </c>
      <c r="D21" s="21" t="s">
        <v>12</v>
      </c>
      <c r="E21" s="14" t="s">
        <v>20</v>
      </c>
      <c r="F21" s="24" t="s">
        <v>36</v>
      </c>
      <c r="G21" s="14" t="s">
        <v>19</v>
      </c>
      <c r="H21" s="16">
        <f>SUM('[1]9'!G152+'[1]9'!G156)</f>
        <v>1753.8</v>
      </c>
    </row>
    <row r="22" spans="1:8" ht="75" x14ac:dyDescent="0.25">
      <c r="A22" s="11"/>
      <c r="B22" s="25" t="s">
        <v>37</v>
      </c>
      <c r="C22" s="13" t="s">
        <v>38</v>
      </c>
      <c r="D22" s="21" t="s">
        <v>12</v>
      </c>
      <c r="E22" s="14"/>
      <c r="F22" s="23" t="s">
        <v>39</v>
      </c>
      <c r="G22" s="14"/>
      <c r="H22" s="16">
        <f>H23+H24+H25+H26</f>
        <v>3414.2</v>
      </c>
    </row>
    <row r="23" spans="1:8" ht="75" x14ac:dyDescent="0.25">
      <c r="A23" s="11">
        <v>10</v>
      </c>
      <c r="B23" s="25" t="s">
        <v>37</v>
      </c>
      <c r="C23" s="13" t="s">
        <v>40</v>
      </c>
      <c r="D23" s="21" t="s">
        <v>12</v>
      </c>
      <c r="E23" s="14" t="s">
        <v>41</v>
      </c>
      <c r="F23" s="19" t="s">
        <v>42</v>
      </c>
      <c r="G23" s="14" t="s">
        <v>28</v>
      </c>
      <c r="H23" s="16">
        <f>SUM('[1]9'!G17)</f>
        <v>3396</v>
      </c>
    </row>
    <row r="24" spans="1:8" ht="75" x14ac:dyDescent="0.25">
      <c r="A24" s="11">
        <v>11</v>
      </c>
      <c r="B24" s="25" t="s">
        <v>37</v>
      </c>
      <c r="C24" s="13" t="s">
        <v>40</v>
      </c>
      <c r="D24" s="21" t="s">
        <v>12</v>
      </c>
      <c r="E24" s="14" t="s">
        <v>41</v>
      </c>
      <c r="F24" s="19" t="s">
        <v>42</v>
      </c>
      <c r="G24" s="14" t="s">
        <v>29</v>
      </c>
      <c r="H24" s="16">
        <f>SUM('[1]9'!G22)</f>
        <v>15</v>
      </c>
    </row>
    <row r="25" spans="1:8" ht="75" x14ac:dyDescent="0.25">
      <c r="A25" s="11">
        <v>12</v>
      </c>
      <c r="B25" s="25" t="s">
        <v>37</v>
      </c>
      <c r="C25" s="13" t="s">
        <v>40</v>
      </c>
      <c r="D25" s="21" t="s">
        <v>12</v>
      </c>
      <c r="E25" s="14" t="s">
        <v>41</v>
      </c>
      <c r="F25" s="19" t="s">
        <v>42</v>
      </c>
      <c r="G25" s="14" t="s">
        <v>30</v>
      </c>
      <c r="H25" s="16">
        <f>SUM('[1]9'!G27)</f>
        <v>1.7</v>
      </c>
    </row>
    <row r="26" spans="1:8" ht="75" x14ac:dyDescent="0.25">
      <c r="A26" s="11"/>
      <c r="B26" s="25" t="s">
        <v>37</v>
      </c>
      <c r="C26" s="13" t="s">
        <v>40</v>
      </c>
      <c r="D26" s="21" t="s">
        <v>12</v>
      </c>
      <c r="E26" s="14" t="s">
        <v>17</v>
      </c>
      <c r="F26" s="19" t="s">
        <v>42</v>
      </c>
      <c r="G26" s="14" t="s">
        <v>29</v>
      </c>
      <c r="H26" s="16">
        <f>SUM('[1]9'!G60)</f>
        <v>1.5</v>
      </c>
    </row>
    <row r="27" spans="1:8" ht="75" x14ac:dyDescent="0.25">
      <c r="A27" s="11"/>
      <c r="B27" s="25" t="s">
        <v>43</v>
      </c>
      <c r="C27" s="13" t="s">
        <v>44</v>
      </c>
      <c r="D27" s="21" t="s">
        <v>12</v>
      </c>
      <c r="E27" s="14"/>
      <c r="F27" s="19"/>
      <c r="G27" s="14"/>
      <c r="H27" s="16">
        <f>H28+H29+H31+H30</f>
        <v>2034.6</v>
      </c>
    </row>
    <row r="28" spans="1:8" ht="75" x14ac:dyDescent="0.25">
      <c r="A28" s="11">
        <v>13</v>
      </c>
      <c r="B28" s="25" t="s">
        <v>43</v>
      </c>
      <c r="C28" s="13" t="s">
        <v>44</v>
      </c>
      <c r="D28" s="21" t="s">
        <v>12</v>
      </c>
      <c r="E28" s="14" t="s">
        <v>45</v>
      </c>
      <c r="F28" s="19" t="s">
        <v>46</v>
      </c>
      <c r="G28" s="14" t="s">
        <v>28</v>
      </c>
      <c r="H28" s="16">
        <f>SUM('[1]9'!G169)</f>
        <v>1948</v>
      </c>
    </row>
    <row r="29" spans="1:8" ht="75" x14ac:dyDescent="0.25">
      <c r="A29" s="11">
        <v>14</v>
      </c>
      <c r="B29" s="25" t="s">
        <v>43</v>
      </c>
      <c r="C29" s="13" t="s">
        <v>44</v>
      </c>
      <c r="D29" s="21" t="s">
        <v>12</v>
      </c>
      <c r="E29" s="14" t="s">
        <v>45</v>
      </c>
      <c r="F29" s="19" t="s">
        <v>46</v>
      </c>
      <c r="G29" s="14" t="s">
        <v>29</v>
      </c>
      <c r="H29" s="16">
        <f>SUM('[1]9'!G173)</f>
        <v>81.599999999999994</v>
      </c>
    </row>
    <row r="30" spans="1:8" ht="75" x14ac:dyDescent="0.25">
      <c r="A30" s="11"/>
      <c r="B30" s="25" t="s">
        <v>43</v>
      </c>
      <c r="C30" s="13" t="s">
        <v>44</v>
      </c>
      <c r="D30" s="21" t="s">
        <v>12</v>
      </c>
      <c r="E30" s="14" t="s">
        <v>45</v>
      </c>
      <c r="F30" s="19" t="s">
        <v>46</v>
      </c>
      <c r="G30" s="14" t="s">
        <v>30</v>
      </c>
      <c r="H30" s="16">
        <f>SUM('[1]9'!G177)</f>
        <v>3</v>
      </c>
    </row>
    <row r="31" spans="1:8" ht="75" x14ac:dyDescent="0.25">
      <c r="A31" s="11"/>
      <c r="B31" s="25" t="s">
        <v>43</v>
      </c>
      <c r="C31" s="13" t="s">
        <v>44</v>
      </c>
      <c r="D31" s="21" t="s">
        <v>12</v>
      </c>
      <c r="E31" s="14" t="s">
        <v>17</v>
      </c>
      <c r="F31" s="19" t="s">
        <v>46</v>
      </c>
      <c r="G31" s="14" t="s">
        <v>29</v>
      </c>
      <c r="H31" s="16">
        <f>SUM('[1]9'!G75)</f>
        <v>2</v>
      </c>
    </row>
    <row r="32" spans="1:8" ht="71.25" customHeight="1" x14ac:dyDescent="0.25">
      <c r="A32" s="11"/>
      <c r="B32" s="26" t="s">
        <v>47</v>
      </c>
      <c r="C32" s="13" t="s">
        <v>48</v>
      </c>
      <c r="D32" s="21" t="s">
        <v>12</v>
      </c>
      <c r="E32" s="14" t="s">
        <v>45</v>
      </c>
      <c r="F32" s="23"/>
      <c r="G32" s="14"/>
      <c r="H32" s="16">
        <f>SUM(H33:H34)</f>
        <v>7080.5</v>
      </c>
    </row>
    <row r="33" spans="1:8" ht="75" x14ac:dyDescent="0.25">
      <c r="A33" s="11"/>
      <c r="B33" s="26" t="s">
        <v>47</v>
      </c>
      <c r="C33" s="13" t="s">
        <v>48</v>
      </c>
      <c r="D33" s="21" t="s">
        <v>12</v>
      </c>
      <c r="E33" s="14" t="s">
        <v>45</v>
      </c>
      <c r="F33" s="23" t="s">
        <v>49</v>
      </c>
      <c r="G33" s="14" t="s">
        <v>28</v>
      </c>
      <c r="H33" s="16">
        <f>SUM('[1]9'!G183)</f>
        <v>6960</v>
      </c>
    </row>
    <row r="34" spans="1:8" ht="75" x14ac:dyDescent="0.25">
      <c r="A34" s="11"/>
      <c r="B34" s="26" t="s">
        <v>47</v>
      </c>
      <c r="C34" s="13" t="s">
        <v>48</v>
      </c>
      <c r="D34" s="21" t="s">
        <v>12</v>
      </c>
      <c r="E34" s="14" t="s">
        <v>45</v>
      </c>
      <c r="F34" s="23" t="s">
        <v>49</v>
      </c>
      <c r="G34" s="14" t="s">
        <v>29</v>
      </c>
      <c r="H34" s="16">
        <f>SUM('[1]9'!G187)</f>
        <v>120.5</v>
      </c>
    </row>
    <row r="35" spans="1:8" ht="75" x14ac:dyDescent="0.25">
      <c r="A35" s="11"/>
      <c r="B35" s="27" t="s">
        <v>50</v>
      </c>
      <c r="C35" s="13"/>
      <c r="D35" s="21"/>
      <c r="E35" s="14"/>
      <c r="F35" s="23"/>
      <c r="G35" s="14"/>
      <c r="H35" s="16">
        <f>SUM(H36:H40)</f>
        <v>224</v>
      </c>
    </row>
    <row r="36" spans="1:8" ht="75" x14ac:dyDescent="0.25">
      <c r="A36" s="11"/>
      <c r="B36" s="27" t="s">
        <v>50</v>
      </c>
      <c r="C36" s="13" t="s">
        <v>40</v>
      </c>
      <c r="D36" s="21" t="s">
        <v>12</v>
      </c>
      <c r="E36" s="14" t="s">
        <v>41</v>
      </c>
      <c r="F36" s="28" t="s">
        <v>51</v>
      </c>
      <c r="G36" s="14" t="s">
        <v>29</v>
      </c>
      <c r="H36" s="16">
        <f>SUM('[1]9'!G40)</f>
        <v>64</v>
      </c>
    </row>
    <row r="37" spans="1:8" ht="75" x14ac:dyDescent="0.25">
      <c r="A37" s="11"/>
      <c r="B37" s="27" t="s">
        <v>50</v>
      </c>
      <c r="C37" s="13"/>
      <c r="D37" s="21" t="s">
        <v>12</v>
      </c>
      <c r="E37" s="14" t="s">
        <v>17</v>
      </c>
      <c r="F37" s="28" t="s">
        <v>51</v>
      </c>
      <c r="G37" s="14" t="s">
        <v>29</v>
      </c>
      <c r="H37" s="16">
        <f>SUM('[1]9'!G66)</f>
        <v>20</v>
      </c>
    </row>
    <row r="38" spans="1:8" ht="75" x14ac:dyDescent="0.25">
      <c r="A38" s="11"/>
      <c r="B38" s="27" t="s">
        <v>50</v>
      </c>
      <c r="C38" s="13" t="s">
        <v>52</v>
      </c>
      <c r="D38" s="21" t="s">
        <v>12</v>
      </c>
      <c r="E38" s="14" t="s">
        <v>17</v>
      </c>
      <c r="F38" s="28" t="s">
        <v>51</v>
      </c>
      <c r="G38" s="14" t="s">
        <v>19</v>
      </c>
      <c r="H38" s="16">
        <f>SUM('[1]9'!G69)</f>
        <v>10</v>
      </c>
    </row>
    <row r="39" spans="1:8" ht="75" x14ac:dyDescent="0.25">
      <c r="A39" s="11"/>
      <c r="B39" s="27" t="s">
        <v>50</v>
      </c>
      <c r="C39" s="13" t="s">
        <v>16</v>
      </c>
      <c r="D39" s="21" t="s">
        <v>12</v>
      </c>
      <c r="E39" s="14" t="s">
        <v>20</v>
      </c>
      <c r="F39" s="28" t="s">
        <v>51</v>
      </c>
      <c r="G39" s="14" t="s">
        <v>19</v>
      </c>
      <c r="H39" s="16">
        <f>SUM('[1]9'!G109)</f>
        <v>30</v>
      </c>
    </row>
    <row r="40" spans="1:8" ht="75" x14ac:dyDescent="0.25">
      <c r="A40" s="11"/>
      <c r="B40" s="27" t="s">
        <v>50</v>
      </c>
      <c r="C40" s="13" t="s">
        <v>26</v>
      </c>
      <c r="D40" s="21" t="s">
        <v>12</v>
      </c>
      <c r="E40" s="14" t="s">
        <v>20</v>
      </c>
      <c r="F40" s="28" t="s">
        <v>51</v>
      </c>
      <c r="G40" s="14" t="s">
        <v>29</v>
      </c>
      <c r="H40" s="16">
        <f>SUM('[1]9'!G135)</f>
        <v>100</v>
      </c>
    </row>
    <row r="41" spans="1:8" ht="30" x14ac:dyDescent="0.25">
      <c r="A41" s="11"/>
      <c r="B41" s="29" t="s">
        <v>53</v>
      </c>
      <c r="C41" s="13" t="s">
        <v>44</v>
      </c>
      <c r="D41" s="21" t="s">
        <v>12</v>
      </c>
      <c r="E41" s="14"/>
      <c r="F41" s="23"/>
      <c r="G41" s="14"/>
      <c r="H41" s="16">
        <f>H43+H47+H48+H49+H42</f>
        <v>10413</v>
      </c>
    </row>
    <row r="42" spans="1:8" ht="75" x14ac:dyDescent="0.25">
      <c r="A42" s="11"/>
      <c r="B42" s="30" t="s">
        <v>54</v>
      </c>
      <c r="C42" s="13"/>
      <c r="D42" s="21" t="s">
        <v>12</v>
      </c>
      <c r="E42" s="14" t="s">
        <v>17</v>
      </c>
      <c r="F42" s="31" t="s">
        <v>55</v>
      </c>
      <c r="G42" s="14" t="s">
        <v>29</v>
      </c>
      <c r="H42" s="16">
        <f>SUM('[1]9'!G80)</f>
        <v>3</v>
      </c>
    </row>
    <row r="43" spans="1:8" ht="78" customHeight="1" x14ac:dyDescent="0.25">
      <c r="A43" s="11"/>
      <c r="B43" s="12" t="s">
        <v>56</v>
      </c>
      <c r="C43" s="13" t="s">
        <v>44</v>
      </c>
      <c r="D43" s="21" t="s">
        <v>12</v>
      </c>
      <c r="E43" s="14" t="s">
        <v>17</v>
      </c>
      <c r="F43" s="31" t="s">
        <v>57</v>
      </c>
      <c r="G43" s="14"/>
      <c r="H43" s="16">
        <f>SUM(H44:H46)</f>
        <v>75</v>
      </c>
    </row>
    <row r="44" spans="1:8" ht="78" customHeight="1" x14ac:dyDescent="0.25">
      <c r="A44" s="11"/>
      <c r="B44" s="12" t="s">
        <v>56</v>
      </c>
      <c r="C44" s="13"/>
      <c r="D44" s="21" t="s">
        <v>12</v>
      </c>
      <c r="E44" s="14" t="s">
        <v>58</v>
      </c>
      <c r="F44" s="32">
        <v>5300100049</v>
      </c>
      <c r="G44" s="14" t="s">
        <v>29</v>
      </c>
      <c r="H44" s="16">
        <f>SUM('[1]9'!G86)</f>
        <v>40</v>
      </c>
    </row>
    <row r="45" spans="1:8" ht="78" customHeight="1" x14ac:dyDescent="0.25">
      <c r="A45" s="11"/>
      <c r="B45" s="12" t="s">
        <v>56</v>
      </c>
      <c r="C45" s="18" t="s">
        <v>35</v>
      </c>
      <c r="D45" s="21" t="s">
        <v>12</v>
      </c>
      <c r="E45" s="14" t="s">
        <v>45</v>
      </c>
      <c r="F45" s="32">
        <v>5300100049</v>
      </c>
      <c r="G45" s="14" t="s">
        <v>29</v>
      </c>
      <c r="H45" s="16">
        <f>SUM('[1]9'!G204)</f>
        <v>5</v>
      </c>
    </row>
    <row r="46" spans="1:8" ht="78" customHeight="1" x14ac:dyDescent="0.25">
      <c r="A46" s="11"/>
      <c r="B46" s="12" t="s">
        <v>56</v>
      </c>
      <c r="C46" s="18"/>
      <c r="D46" s="21" t="s">
        <v>12</v>
      </c>
      <c r="E46" s="14" t="s">
        <v>45</v>
      </c>
      <c r="F46" s="32">
        <v>5300100049</v>
      </c>
      <c r="G46" s="14" t="s">
        <v>19</v>
      </c>
      <c r="H46" s="16">
        <f>SUM('[1]9'!G207)</f>
        <v>30</v>
      </c>
    </row>
    <row r="47" spans="1:8" ht="75" x14ac:dyDescent="0.25">
      <c r="A47" s="11"/>
      <c r="B47" s="12" t="s">
        <v>59</v>
      </c>
      <c r="C47" s="13" t="s">
        <v>44</v>
      </c>
      <c r="D47" s="21" t="s">
        <v>12</v>
      </c>
      <c r="E47" s="14" t="s">
        <v>45</v>
      </c>
      <c r="F47" s="31" t="s">
        <v>60</v>
      </c>
      <c r="G47" s="14" t="s">
        <v>29</v>
      </c>
      <c r="H47" s="16">
        <f>SUM('[1]9'!G194)</f>
        <v>32</v>
      </c>
    </row>
    <row r="48" spans="1:8" ht="60" x14ac:dyDescent="0.25">
      <c r="A48" s="11"/>
      <c r="B48" s="33" t="s">
        <v>61</v>
      </c>
      <c r="C48" s="18" t="s">
        <v>35</v>
      </c>
      <c r="D48" s="21" t="s">
        <v>12</v>
      </c>
      <c r="E48" s="14" t="s">
        <v>45</v>
      </c>
      <c r="F48" s="34">
        <v>5600100055</v>
      </c>
      <c r="G48" s="14" t="s">
        <v>19</v>
      </c>
      <c r="H48" s="16">
        <f>SUM('[1]9'!G199)</f>
        <v>18</v>
      </c>
    </row>
    <row r="49" spans="1:8" ht="60" x14ac:dyDescent="0.25">
      <c r="A49" s="11"/>
      <c r="B49" s="27" t="s">
        <v>62</v>
      </c>
      <c r="C49" s="35"/>
      <c r="D49" s="21" t="s">
        <v>12</v>
      </c>
      <c r="E49" s="14"/>
      <c r="F49" s="19"/>
      <c r="G49" s="14"/>
      <c r="H49" s="16">
        <f>SUM(H50:H53)</f>
        <v>10285</v>
      </c>
    </row>
    <row r="50" spans="1:8" ht="75" x14ac:dyDescent="0.25">
      <c r="A50" s="11"/>
      <c r="B50" s="36" t="s">
        <v>63</v>
      </c>
      <c r="C50" s="37" t="s">
        <v>40</v>
      </c>
      <c r="D50" s="21" t="s">
        <v>12</v>
      </c>
      <c r="E50" s="14" t="s">
        <v>41</v>
      </c>
      <c r="F50" s="28" t="s">
        <v>64</v>
      </c>
      <c r="G50" s="14" t="s">
        <v>28</v>
      </c>
      <c r="H50" s="16">
        <f>SUM('[1]9'!G33)</f>
        <v>263</v>
      </c>
    </row>
    <row r="51" spans="1:8" ht="75" x14ac:dyDescent="0.25">
      <c r="A51" s="11"/>
      <c r="B51" s="36" t="s">
        <v>63</v>
      </c>
      <c r="C51" s="37" t="s">
        <v>24</v>
      </c>
      <c r="D51" s="21" t="s">
        <v>12</v>
      </c>
      <c r="E51" s="14" t="s">
        <v>20</v>
      </c>
      <c r="F51" s="28" t="s">
        <v>64</v>
      </c>
      <c r="G51" s="14" t="s">
        <v>28</v>
      </c>
      <c r="H51" s="16">
        <f>SUM('[1]9'!G141)</f>
        <v>345</v>
      </c>
    </row>
    <row r="52" spans="1:8" ht="75" x14ac:dyDescent="0.25">
      <c r="A52" s="11"/>
      <c r="B52" s="36" t="s">
        <v>63</v>
      </c>
      <c r="C52" s="37" t="s">
        <v>65</v>
      </c>
      <c r="D52" s="21" t="s">
        <v>12</v>
      </c>
      <c r="E52" s="14" t="s">
        <v>20</v>
      </c>
      <c r="F52" s="28" t="s">
        <v>64</v>
      </c>
      <c r="G52" s="14" t="s">
        <v>19</v>
      </c>
      <c r="H52" s="16">
        <f>SUM('[1]9'!G115+'[1]9'!G162)</f>
        <v>9377</v>
      </c>
    </row>
    <row r="53" spans="1:8" ht="75" x14ac:dyDescent="0.25">
      <c r="A53" s="11"/>
      <c r="B53" s="36" t="s">
        <v>63</v>
      </c>
      <c r="C53" s="37" t="s">
        <v>44</v>
      </c>
      <c r="D53" s="21" t="s">
        <v>12</v>
      </c>
      <c r="E53" s="14" t="s">
        <v>45</v>
      </c>
      <c r="F53" s="28" t="s">
        <v>64</v>
      </c>
      <c r="G53" s="14" t="s">
        <v>28</v>
      </c>
      <c r="H53" s="16">
        <f>SUM('[1]9'!G213)</f>
        <v>300</v>
      </c>
    </row>
    <row r="54" spans="1:8" ht="16.5" x14ac:dyDescent="0.3">
      <c r="A54" s="38"/>
      <c r="B54" s="39" t="s">
        <v>66</v>
      </c>
      <c r="C54" s="40"/>
      <c r="D54" s="41" t="s">
        <v>12</v>
      </c>
      <c r="E54" s="41"/>
      <c r="F54" s="41"/>
      <c r="G54" s="41"/>
      <c r="H54" s="42">
        <f>H9+H41</f>
        <v>39492.899999999994</v>
      </c>
    </row>
    <row r="55" spans="1:8" ht="45" x14ac:dyDescent="0.25">
      <c r="A55" s="43"/>
      <c r="B55" s="12" t="s">
        <v>67</v>
      </c>
      <c r="C55" s="44"/>
      <c r="D55" s="14" t="s">
        <v>68</v>
      </c>
      <c r="E55" s="14" t="s">
        <v>69</v>
      </c>
      <c r="F55" s="14" t="s">
        <v>70</v>
      </c>
      <c r="G55" s="14"/>
      <c r="H55" s="45">
        <f>H56+H64+H75+H79+H84+H95</f>
        <v>275576.60000000003</v>
      </c>
    </row>
    <row r="56" spans="1:8" ht="60" x14ac:dyDescent="0.25">
      <c r="A56" s="46"/>
      <c r="B56" s="25" t="s">
        <v>71</v>
      </c>
      <c r="C56" s="37" t="s">
        <v>72</v>
      </c>
      <c r="D56" s="47" t="s">
        <v>68</v>
      </c>
      <c r="E56" s="47" t="s">
        <v>69</v>
      </c>
      <c r="F56" s="48" t="s">
        <v>73</v>
      </c>
      <c r="G56" s="47"/>
      <c r="H56" s="49">
        <f>H57+H61+H62+H63</f>
        <v>67835.3</v>
      </c>
    </row>
    <row r="57" spans="1:8" ht="60.75" x14ac:dyDescent="0.3">
      <c r="A57" s="50">
        <v>25</v>
      </c>
      <c r="B57" s="25" t="s">
        <v>71</v>
      </c>
      <c r="C57" s="37" t="s">
        <v>72</v>
      </c>
      <c r="D57" s="47" t="s">
        <v>68</v>
      </c>
      <c r="E57" s="47" t="s">
        <v>74</v>
      </c>
      <c r="F57" s="48" t="s">
        <v>75</v>
      </c>
      <c r="G57" s="47"/>
      <c r="H57" s="16">
        <f>H58+H59+H60</f>
        <v>9893.2999999999993</v>
      </c>
    </row>
    <row r="58" spans="1:8" ht="60" x14ac:dyDescent="0.25">
      <c r="A58" s="51">
        <v>26</v>
      </c>
      <c r="B58" s="25" t="s">
        <v>71</v>
      </c>
      <c r="C58" s="37" t="s">
        <v>72</v>
      </c>
      <c r="D58" s="47" t="s">
        <v>68</v>
      </c>
      <c r="E58" s="47" t="s">
        <v>74</v>
      </c>
      <c r="F58" s="48" t="s">
        <v>75</v>
      </c>
      <c r="G58" s="47" t="s">
        <v>28</v>
      </c>
      <c r="H58" s="52">
        <f>SUM('[1]9'!G224)</f>
        <v>28.3</v>
      </c>
    </row>
    <row r="59" spans="1:8" ht="60" x14ac:dyDescent="0.25">
      <c r="A59" s="53"/>
      <c r="B59" s="25" t="s">
        <v>71</v>
      </c>
      <c r="C59" s="37" t="s">
        <v>72</v>
      </c>
      <c r="D59" s="47" t="s">
        <v>68</v>
      </c>
      <c r="E59" s="47" t="s">
        <v>74</v>
      </c>
      <c r="F59" s="48" t="s">
        <v>75</v>
      </c>
      <c r="G59" s="47" t="s">
        <v>29</v>
      </c>
      <c r="H59" s="52">
        <f>SUM('[1]9'!G227)</f>
        <v>9678</v>
      </c>
    </row>
    <row r="60" spans="1:8" ht="60" x14ac:dyDescent="0.25">
      <c r="A60" s="53"/>
      <c r="B60" s="25" t="s">
        <v>71</v>
      </c>
      <c r="C60" s="37" t="s">
        <v>76</v>
      </c>
      <c r="D60" s="47" t="s">
        <v>68</v>
      </c>
      <c r="E60" s="47" t="s">
        <v>74</v>
      </c>
      <c r="F60" s="48" t="s">
        <v>75</v>
      </c>
      <c r="G60" s="47" t="s">
        <v>30</v>
      </c>
      <c r="H60" s="52">
        <f>SUM('[1]9'!G232)</f>
        <v>187</v>
      </c>
    </row>
    <row r="61" spans="1:8" ht="60" x14ac:dyDescent="0.25">
      <c r="A61" s="53">
        <v>27</v>
      </c>
      <c r="B61" s="25" t="s">
        <v>71</v>
      </c>
      <c r="C61" s="37" t="s">
        <v>72</v>
      </c>
      <c r="D61" s="47" t="s">
        <v>68</v>
      </c>
      <c r="E61" s="47" t="s">
        <v>74</v>
      </c>
      <c r="F61" s="48" t="s">
        <v>77</v>
      </c>
      <c r="G61" s="47" t="s">
        <v>28</v>
      </c>
      <c r="H61" s="52">
        <v>57492</v>
      </c>
    </row>
    <row r="62" spans="1:8" ht="60" x14ac:dyDescent="0.25">
      <c r="A62" s="53">
        <v>28</v>
      </c>
      <c r="B62" s="25" t="s">
        <v>71</v>
      </c>
      <c r="C62" s="37" t="s">
        <v>72</v>
      </c>
      <c r="D62" s="14" t="s">
        <v>68</v>
      </c>
      <c r="E62" s="14" t="s">
        <v>74</v>
      </c>
      <c r="F62" s="23" t="s">
        <v>77</v>
      </c>
      <c r="G62" s="14" t="s">
        <v>29</v>
      </c>
      <c r="H62" s="16">
        <f>SUM('[1]9'!G242)</f>
        <v>410</v>
      </c>
    </row>
    <row r="63" spans="1:8" ht="60" x14ac:dyDescent="0.25">
      <c r="A63" s="53">
        <v>29</v>
      </c>
      <c r="B63" s="25" t="s">
        <v>71</v>
      </c>
      <c r="C63" s="37" t="s">
        <v>72</v>
      </c>
      <c r="D63" s="47" t="s">
        <v>68</v>
      </c>
      <c r="E63" s="47" t="s">
        <v>17</v>
      </c>
      <c r="F63" s="48" t="s">
        <v>75</v>
      </c>
      <c r="G63" s="47" t="s">
        <v>29</v>
      </c>
      <c r="H63" s="52">
        <f>SUM('[1]9'!G326)</f>
        <v>40</v>
      </c>
    </row>
    <row r="64" spans="1:8" ht="60" x14ac:dyDescent="0.25">
      <c r="A64" s="53">
        <v>30</v>
      </c>
      <c r="B64" s="25" t="s">
        <v>78</v>
      </c>
      <c r="C64" s="37" t="s">
        <v>79</v>
      </c>
      <c r="D64" s="47" t="s">
        <v>68</v>
      </c>
      <c r="E64" s="47" t="s">
        <v>69</v>
      </c>
      <c r="F64" s="47" t="s">
        <v>80</v>
      </c>
      <c r="G64" s="47"/>
      <c r="H64" s="52">
        <f>H65+H66+H67+H68+H69+H70+H71+H72+H73+H74</f>
        <v>190198.70000000004</v>
      </c>
    </row>
    <row r="65" spans="1:8" ht="60" x14ac:dyDescent="0.25">
      <c r="A65" s="11">
        <v>31</v>
      </c>
      <c r="B65" s="25" t="s">
        <v>78</v>
      </c>
      <c r="C65" s="37" t="s">
        <v>79</v>
      </c>
      <c r="D65" s="14" t="s">
        <v>68</v>
      </c>
      <c r="E65" s="14" t="s">
        <v>17</v>
      </c>
      <c r="F65" s="14" t="s">
        <v>80</v>
      </c>
      <c r="G65" s="14" t="s">
        <v>19</v>
      </c>
      <c r="H65" s="54">
        <f>SUM('[1]9'!G331)</f>
        <v>40</v>
      </c>
    </row>
    <row r="66" spans="1:8" ht="60" x14ac:dyDescent="0.25">
      <c r="A66" s="11">
        <v>32</v>
      </c>
      <c r="B66" s="25" t="s">
        <v>78</v>
      </c>
      <c r="C66" s="37" t="s">
        <v>79</v>
      </c>
      <c r="D66" s="14" t="s">
        <v>68</v>
      </c>
      <c r="E66" s="14" t="s">
        <v>81</v>
      </c>
      <c r="F66" s="14" t="s">
        <v>80</v>
      </c>
      <c r="G66" s="14" t="s">
        <v>19</v>
      </c>
      <c r="H66" s="52">
        <f>SUM('[1]9'!G256)</f>
        <v>10797.2</v>
      </c>
    </row>
    <row r="67" spans="1:8" ht="60" x14ac:dyDescent="0.25">
      <c r="A67" s="11"/>
      <c r="B67" s="25" t="s">
        <v>78</v>
      </c>
      <c r="C67" s="37" t="s">
        <v>79</v>
      </c>
      <c r="D67" s="14" t="s">
        <v>68</v>
      </c>
      <c r="E67" s="14" t="s">
        <v>81</v>
      </c>
      <c r="F67" s="14" t="s">
        <v>82</v>
      </c>
      <c r="G67" s="14" t="s">
        <v>19</v>
      </c>
      <c r="H67" s="16">
        <v>159415.70000000001</v>
      </c>
    </row>
    <row r="68" spans="1:8" ht="60" x14ac:dyDescent="0.25">
      <c r="A68" s="11"/>
      <c r="B68" s="25" t="s">
        <v>78</v>
      </c>
      <c r="C68" s="37" t="s">
        <v>79</v>
      </c>
      <c r="D68" s="14" t="s">
        <v>68</v>
      </c>
      <c r="E68" s="14" t="s">
        <v>81</v>
      </c>
      <c r="F68" s="14" t="s">
        <v>83</v>
      </c>
      <c r="G68" s="14" t="s">
        <v>19</v>
      </c>
      <c r="H68" s="16">
        <v>2214</v>
      </c>
    </row>
    <row r="69" spans="1:8" ht="60" x14ac:dyDescent="0.25">
      <c r="A69" s="11"/>
      <c r="B69" s="25" t="s">
        <v>78</v>
      </c>
      <c r="C69" s="37" t="s">
        <v>79</v>
      </c>
      <c r="D69" s="14" t="s">
        <v>68</v>
      </c>
      <c r="E69" s="14" t="s">
        <v>81</v>
      </c>
      <c r="F69" s="14" t="s">
        <v>84</v>
      </c>
      <c r="G69" s="14" t="s">
        <v>19</v>
      </c>
      <c r="H69" s="16">
        <f>SUM('[1]9'!G272+'[1]9'!G276)</f>
        <v>631.6</v>
      </c>
    </row>
    <row r="70" spans="1:8" ht="70.5" customHeight="1" x14ac:dyDescent="0.25">
      <c r="A70" s="11"/>
      <c r="B70" s="25" t="s">
        <v>78</v>
      </c>
      <c r="C70" s="37" t="s">
        <v>79</v>
      </c>
      <c r="D70" s="14" t="s">
        <v>68</v>
      </c>
      <c r="E70" s="14" t="s">
        <v>81</v>
      </c>
      <c r="F70" s="55">
        <v>4320173180</v>
      </c>
      <c r="G70" s="14" t="s">
        <v>19</v>
      </c>
      <c r="H70" s="16">
        <f>SUM('[1]9'!G280)</f>
        <v>297.60000000000002</v>
      </c>
    </row>
    <row r="71" spans="1:8" ht="60.75" customHeight="1" x14ac:dyDescent="0.25">
      <c r="A71" s="91"/>
      <c r="B71" s="25" t="s">
        <v>78</v>
      </c>
      <c r="C71" s="37" t="s">
        <v>79</v>
      </c>
      <c r="D71" s="14" t="s">
        <v>68</v>
      </c>
      <c r="E71" s="14" t="s">
        <v>81</v>
      </c>
      <c r="F71" s="93" t="s">
        <v>223</v>
      </c>
      <c r="G71" s="14" t="s">
        <v>19</v>
      </c>
      <c r="H71" s="16">
        <v>8064.3</v>
      </c>
    </row>
    <row r="72" spans="1:8" ht="66" customHeight="1" x14ac:dyDescent="0.25">
      <c r="A72" s="11"/>
      <c r="B72" s="25" t="s">
        <v>78</v>
      </c>
      <c r="C72" s="37" t="s">
        <v>79</v>
      </c>
      <c r="D72" s="14" t="s">
        <v>68</v>
      </c>
      <c r="E72" s="14" t="s">
        <v>81</v>
      </c>
      <c r="F72" s="14" t="s">
        <v>85</v>
      </c>
      <c r="G72" s="14" t="s">
        <v>19</v>
      </c>
      <c r="H72" s="16">
        <f>SUM('[1]9'!G284+'[1]9'!G287)</f>
        <v>1076.2</v>
      </c>
    </row>
    <row r="73" spans="1:8" ht="66" customHeight="1" x14ac:dyDescent="0.25">
      <c r="A73" s="11"/>
      <c r="B73" s="25" t="s">
        <v>78</v>
      </c>
      <c r="C73" s="37" t="s">
        <v>79</v>
      </c>
      <c r="D73" s="14" t="s">
        <v>68</v>
      </c>
      <c r="E73" s="14" t="s">
        <v>81</v>
      </c>
      <c r="F73" s="56" t="s">
        <v>86</v>
      </c>
      <c r="G73" s="14" t="s">
        <v>19</v>
      </c>
      <c r="H73" s="16">
        <f>SUM('[1]9'!G292+'[1]9'!G297)</f>
        <v>877.19999999999993</v>
      </c>
    </row>
    <row r="74" spans="1:8" ht="58.5" customHeight="1" x14ac:dyDescent="0.25">
      <c r="A74" s="11">
        <v>33</v>
      </c>
      <c r="B74" s="25" t="s">
        <v>78</v>
      </c>
      <c r="C74" s="37" t="s">
        <v>79</v>
      </c>
      <c r="D74" s="14" t="s">
        <v>68</v>
      </c>
      <c r="E74" s="14" t="s">
        <v>87</v>
      </c>
      <c r="F74" s="14" t="s">
        <v>88</v>
      </c>
      <c r="G74" s="14" t="s">
        <v>19</v>
      </c>
      <c r="H74" s="16">
        <f>SUM('[1]9'!G467)</f>
        <v>6784.9</v>
      </c>
    </row>
    <row r="75" spans="1:8" ht="60" x14ac:dyDescent="0.25">
      <c r="A75" s="11"/>
      <c r="B75" s="25" t="s">
        <v>89</v>
      </c>
      <c r="C75" s="37" t="s">
        <v>90</v>
      </c>
      <c r="D75" s="14" t="s">
        <v>68</v>
      </c>
      <c r="E75" s="14" t="s">
        <v>41</v>
      </c>
      <c r="F75" s="14" t="s">
        <v>91</v>
      </c>
      <c r="G75" s="14"/>
      <c r="H75" s="16">
        <f>H76+H77+H78</f>
        <v>11187.5</v>
      </c>
    </row>
    <row r="76" spans="1:8" ht="60" x14ac:dyDescent="0.25">
      <c r="A76" s="11">
        <v>34</v>
      </c>
      <c r="B76" s="25" t="s">
        <v>89</v>
      </c>
      <c r="C76" s="37" t="s">
        <v>90</v>
      </c>
      <c r="D76" s="14" t="s">
        <v>68</v>
      </c>
      <c r="E76" s="14" t="s">
        <v>41</v>
      </c>
      <c r="F76" s="14" t="s">
        <v>92</v>
      </c>
      <c r="G76" s="14" t="s">
        <v>19</v>
      </c>
      <c r="H76" s="16">
        <f>SUM('[1]9'!G309)</f>
        <v>11034</v>
      </c>
    </row>
    <row r="77" spans="1:8" ht="60" x14ac:dyDescent="0.25">
      <c r="A77" s="11"/>
      <c r="B77" s="25" t="s">
        <v>89</v>
      </c>
      <c r="C77" s="37" t="s">
        <v>90</v>
      </c>
      <c r="D77" s="14" t="s">
        <v>68</v>
      </c>
      <c r="E77" s="14" t="s">
        <v>41</v>
      </c>
      <c r="F77" s="14" t="s">
        <v>93</v>
      </c>
      <c r="G77" s="14" t="s">
        <v>19</v>
      </c>
      <c r="H77" s="16">
        <f>SUM('[1]9'!G313)</f>
        <v>145</v>
      </c>
    </row>
    <row r="78" spans="1:8" ht="60" x14ac:dyDescent="0.25">
      <c r="A78" s="11"/>
      <c r="B78" s="25" t="s">
        <v>89</v>
      </c>
      <c r="C78" s="37" t="s">
        <v>90</v>
      </c>
      <c r="D78" s="14" t="s">
        <v>68</v>
      </c>
      <c r="E78" s="14" t="s">
        <v>17</v>
      </c>
      <c r="F78" s="14" t="s">
        <v>92</v>
      </c>
      <c r="G78" s="14" t="s">
        <v>19</v>
      </c>
      <c r="H78" s="16">
        <f>SUM('[1]9'!G335)</f>
        <v>8.5</v>
      </c>
    </row>
    <row r="79" spans="1:8" ht="60" x14ac:dyDescent="0.25">
      <c r="A79" s="11">
        <v>35</v>
      </c>
      <c r="B79" s="12" t="s">
        <v>94</v>
      </c>
      <c r="C79" s="13" t="s">
        <v>95</v>
      </c>
      <c r="D79" s="14" t="s">
        <v>68</v>
      </c>
      <c r="E79" s="14" t="s">
        <v>96</v>
      </c>
      <c r="F79" s="14" t="s">
        <v>97</v>
      </c>
      <c r="G79" s="14"/>
      <c r="H79" s="16">
        <f>H80+H81+H82+H83</f>
        <v>593.5</v>
      </c>
    </row>
    <row r="80" spans="1:8" ht="195" x14ac:dyDescent="0.25">
      <c r="A80" s="11"/>
      <c r="B80" s="57" t="s">
        <v>98</v>
      </c>
      <c r="C80" s="37" t="s">
        <v>79</v>
      </c>
      <c r="D80" s="14" t="s">
        <v>68</v>
      </c>
      <c r="E80" s="14" t="s">
        <v>96</v>
      </c>
      <c r="F80" s="22" t="s">
        <v>99</v>
      </c>
      <c r="G80" s="14" t="s">
        <v>19</v>
      </c>
      <c r="H80" s="16">
        <f>SUM('[1]9'!G363)</f>
        <v>544.5</v>
      </c>
    </row>
    <row r="81" spans="1:8" ht="195" x14ac:dyDescent="0.25">
      <c r="A81" s="11"/>
      <c r="B81" s="57" t="s">
        <v>100</v>
      </c>
      <c r="C81" s="37" t="s">
        <v>79</v>
      </c>
      <c r="D81" s="14" t="s">
        <v>68</v>
      </c>
      <c r="E81" s="14" t="s">
        <v>96</v>
      </c>
      <c r="F81" s="22" t="s">
        <v>99</v>
      </c>
      <c r="G81" s="14" t="s">
        <v>19</v>
      </c>
      <c r="H81" s="16">
        <f>SUM('[1]9'!G367)</f>
        <v>28.8</v>
      </c>
    </row>
    <row r="82" spans="1:8" ht="60" x14ac:dyDescent="0.25">
      <c r="A82" s="11"/>
      <c r="B82" s="17" t="s">
        <v>101</v>
      </c>
      <c r="C82" s="37" t="s">
        <v>79</v>
      </c>
      <c r="D82" s="14" t="s">
        <v>68</v>
      </c>
      <c r="E82" s="14" t="s">
        <v>96</v>
      </c>
      <c r="F82" s="22" t="s">
        <v>102</v>
      </c>
      <c r="G82" s="14" t="s">
        <v>19</v>
      </c>
      <c r="H82" s="16">
        <f>SUM('[1]9'!G371)</f>
        <v>19.5</v>
      </c>
    </row>
    <row r="83" spans="1:8" ht="60" x14ac:dyDescent="0.25">
      <c r="A83" s="11"/>
      <c r="B83" s="17" t="s">
        <v>103</v>
      </c>
      <c r="C83" s="37" t="s">
        <v>90</v>
      </c>
      <c r="D83" s="14" t="s">
        <v>68</v>
      </c>
      <c r="E83" s="14" t="s">
        <v>96</v>
      </c>
      <c r="F83" s="22" t="s">
        <v>104</v>
      </c>
      <c r="G83" s="14" t="s">
        <v>19</v>
      </c>
      <c r="H83" s="16">
        <f>SUM('[1]9'!G374)</f>
        <v>0.7</v>
      </c>
    </row>
    <row r="84" spans="1:8" ht="60" x14ac:dyDescent="0.25">
      <c r="A84" s="11">
        <v>36</v>
      </c>
      <c r="B84" s="25" t="s">
        <v>105</v>
      </c>
      <c r="C84" s="13"/>
      <c r="D84" s="14" t="s">
        <v>68</v>
      </c>
      <c r="E84" s="14" t="s">
        <v>58</v>
      </c>
      <c r="F84" s="14" t="s">
        <v>106</v>
      </c>
      <c r="G84" s="14"/>
      <c r="H84" s="16">
        <f>H85+H90+H91</f>
        <v>4836.2999999999993</v>
      </c>
    </row>
    <row r="85" spans="1:8" ht="60" x14ac:dyDescent="0.25">
      <c r="A85" s="11">
        <v>37</v>
      </c>
      <c r="B85" s="17" t="s">
        <v>107</v>
      </c>
      <c r="C85" s="37" t="s">
        <v>108</v>
      </c>
      <c r="D85" s="14" t="s">
        <v>68</v>
      </c>
      <c r="E85" s="14" t="s">
        <v>58</v>
      </c>
      <c r="F85" s="14" t="s">
        <v>109</v>
      </c>
      <c r="G85" s="14"/>
      <c r="H85" s="16">
        <f>H86+H87+H88+H89</f>
        <v>2615.6</v>
      </c>
    </row>
    <row r="86" spans="1:8" ht="105" x14ac:dyDescent="0.25">
      <c r="A86" s="11">
        <v>38</v>
      </c>
      <c r="B86" s="27" t="s">
        <v>110</v>
      </c>
      <c r="C86" s="37" t="s">
        <v>108</v>
      </c>
      <c r="D86" s="14" t="s">
        <v>68</v>
      </c>
      <c r="E86" s="14" t="s">
        <v>58</v>
      </c>
      <c r="F86" s="14" t="s">
        <v>109</v>
      </c>
      <c r="G86" s="14" t="s">
        <v>28</v>
      </c>
      <c r="H86" s="20">
        <f>SUM('[1]9'!G381)</f>
        <v>2486</v>
      </c>
    </row>
    <row r="87" spans="1:8" ht="60" x14ac:dyDescent="0.25">
      <c r="A87" s="11">
        <v>39</v>
      </c>
      <c r="B87" s="58" t="s">
        <v>111</v>
      </c>
      <c r="C87" s="37" t="s">
        <v>108</v>
      </c>
      <c r="D87" s="14" t="s">
        <v>68</v>
      </c>
      <c r="E87" s="14" t="s">
        <v>58</v>
      </c>
      <c r="F87" s="14" t="s">
        <v>109</v>
      </c>
      <c r="G87" s="14" t="s">
        <v>29</v>
      </c>
      <c r="H87" s="20">
        <f>SUM('[1]9'!G386)</f>
        <v>120</v>
      </c>
    </row>
    <row r="88" spans="1:8" ht="60" x14ac:dyDescent="0.25">
      <c r="A88" s="11"/>
      <c r="B88" s="59" t="s">
        <v>112</v>
      </c>
      <c r="C88" s="37" t="s">
        <v>108</v>
      </c>
      <c r="D88" s="14" t="s">
        <v>68</v>
      </c>
      <c r="E88" s="14" t="s">
        <v>58</v>
      </c>
      <c r="F88" s="14" t="s">
        <v>109</v>
      </c>
      <c r="G88" s="14" t="s">
        <v>30</v>
      </c>
      <c r="H88" s="16">
        <f>SUM('[1]9'!G390)</f>
        <v>8.1</v>
      </c>
    </row>
    <row r="89" spans="1:8" ht="60" x14ac:dyDescent="0.25">
      <c r="A89" s="11"/>
      <c r="B89" s="58" t="s">
        <v>113</v>
      </c>
      <c r="C89" s="37" t="s">
        <v>108</v>
      </c>
      <c r="D89" s="14" t="s">
        <v>68</v>
      </c>
      <c r="E89" s="14" t="s">
        <v>17</v>
      </c>
      <c r="F89" s="14" t="s">
        <v>109</v>
      </c>
      <c r="G89" s="14" t="s">
        <v>29</v>
      </c>
      <c r="H89" s="20">
        <f>SUM('[1]9'!G341)</f>
        <v>1.5</v>
      </c>
    </row>
    <row r="90" spans="1:8" ht="75" x14ac:dyDescent="0.25">
      <c r="A90" s="11"/>
      <c r="B90" s="17" t="s">
        <v>114</v>
      </c>
      <c r="C90" s="13" t="s">
        <v>115</v>
      </c>
      <c r="D90" s="14" t="s">
        <v>68</v>
      </c>
      <c r="E90" s="14" t="s">
        <v>58</v>
      </c>
      <c r="F90" s="14" t="s">
        <v>116</v>
      </c>
      <c r="G90" s="14" t="s">
        <v>29</v>
      </c>
      <c r="H90" s="20">
        <f>SUM('[1]9'!G394)</f>
        <v>100</v>
      </c>
    </row>
    <row r="91" spans="1:8" ht="45" x14ac:dyDescent="0.25">
      <c r="A91" s="11"/>
      <c r="B91" s="17" t="s">
        <v>117</v>
      </c>
      <c r="C91" s="13" t="s">
        <v>115</v>
      </c>
      <c r="D91" s="14" t="s">
        <v>68</v>
      </c>
      <c r="E91" s="14" t="s">
        <v>58</v>
      </c>
      <c r="F91" s="14" t="s">
        <v>118</v>
      </c>
      <c r="G91" s="14"/>
      <c r="H91" s="16">
        <f>H92+H93+H94</f>
        <v>2120.6999999999998</v>
      </c>
    </row>
    <row r="92" spans="1:8" ht="105" x14ac:dyDescent="0.25">
      <c r="A92" s="11"/>
      <c r="B92" s="27" t="s">
        <v>110</v>
      </c>
      <c r="C92" s="13" t="s">
        <v>115</v>
      </c>
      <c r="D92" s="14" t="s">
        <v>68</v>
      </c>
      <c r="E92" s="14" t="s">
        <v>58</v>
      </c>
      <c r="F92" s="14" t="s">
        <v>118</v>
      </c>
      <c r="G92" s="14" t="s">
        <v>28</v>
      </c>
      <c r="H92" s="20">
        <f>SUM('[1]9'!G398)</f>
        <v>2070.1999999999998</v>
      </c>
    </row>
    <row r="93" spans="1:8" ht="45" x14ac:dyDescent="0.25">
      <c r="A93" s="11"/>
      <c r="B93" s="60" t="s">
        <v>111</v>
      </c>
      <c r="C93" s="13" t="s">
        <v>115</v>
      </c>
      <c r="D93" s="14" t="s">
        <v>68</v>
      </c>
      <c r="E93" s="14" t="s">
        <v>58</v>
      </c>
      <c r="F93" s="14" t="s">
        <v>118</v>
      </c>
      <c r="G93" s="14" t="s">
        <v>29</v>
      </c>
      <c r="H93" s="16">
        <f>SUM('[1]9'!G403)</f>
        <v>49</v>
      </c>
    </row>
    <row r="94" spans="1:8" ht="45" x14ac:dyDescent="0.25">
      <c r="A94" s="11"/>
      <c r="B94" s="60" t="s">
        <v>113</v>
      </c>
      <c r="C94" s="13" t="s">
        <v>115</v>
      </c>
      <c r="D94" s="14" t="s">
        <v>68</v>
      </c>
      <c r="E94" s="14" t="s">
        <v>17</v>
      </c>
      <c r="F94" s="14" t="s">
        <v>118</v>
      </c>
      <c r="G94" s="14" t="s">
        <v>29</v>
      </c>
      <c r="H94" s="20">
        <f>SUM('[1]9'!G344)</f>
        <v>1.5</v>
      </c>
    </row>
    <row r="95" spans="1:8" ht="75" x14ac:dyDescent="0.25">
      <c r="A95" s="11"/>
      <c r="B95" s="17" t="s">
        <v>119</v>
      </c>
      <c r="C95" s="13" t="s">
        <v>95</v>
      </c>
      <c r="D95" s="14" t="s">
        <v>68</v>
      </c>
      <c r="E95" s="14" t="s">
        <v>58</v>
      </c>
      <c r="F95" s="31" t="s">
        <v>120</v>
      </c>
      <c r="G95" s="14"/>
      <c r="H95" s="61">
        <f>H96+H97</f>
        <v>925.3</v>
      </c>
    </row>
    <row r="96" spans="1:8" ht="45" x14ac:dyDescent="0.25">
      <c r="A96" s="11"/>
      <c r="B96" s="27" t="s">
        <v>121</v>
      </c>
      <c r="C96" s="37" t="s">
        <v>72</v>
      </c>
      <c r="D96" s="14" t="s">
        <v>68</v>
      </c>
      <c r="E96" s="14" t="s">
        <v>58</v>
      </c>
      <c r="F96" s="31" t="s">
        <v>120</v>
      </c>
      <c r="G96" s="14" t="s">
        <v>29</v>
      </c>
      <c r="H96" s="20">
        <f>SUM('[1]9'!G410)</f>
        <v>370.3</v>
      </c>
    </row>
    <row r="97" spans="1:8" ht="60" x14ac:dyDescent="0.25">
      <c r="A97" s="11"/>
      <c r="B97" s="27" t="s">
        <v>122</v>
      </c>
      <c r="C97" s="37" t="s">
        <v>79</v>
      </c>
      <c r="D97" s="14" t="s">
        <v>68</v>
      </c>
      <c r="E97" s="14" t="s">
        <v>58</v>
      </c>
      <c r="F97" s="31" t="s">
        <v>120</v>
      </c>
      <c r="G97" s="14" t="s">
        <v>19</v>
      </c>
      <c r="H97" s="20">
        <f>SUM('[1]9'!G413)</f>
        <v>555</v>
      </c>
    </row>
    <row r="98" spans="1:8" ht="30" x14ac:dyDescent="0.25">
      <c r="A98" s="11"/>
      <c r="B98" s="29" t="s">
        <v>123</v>
      </c>
      <c r="C98" s="13" t="s">
        <v>95</v>
      </c>
      <c r="D98" s="14" t="s">
        <v>68</v>
      </c>
      <c r="E98" s="15"/>
      <c r="F98" s="15"/>
      <c r="G98" s="15"/>
      <c r="H98" s="16">
        <f>H99+H104+H105+H106+H111+H116+H117</f>
        <v>17135.400000000001</v>
      </c>
    </row>
    <row r="99" spans="1:8" ht="60" x14ac:dyDescent="0.25">
      <c r="A99" s="91"/>
      <c r="B99" s="92" t="s">
        <v>124</v>
      </c>
      <c r="C99" s="13" t="s">
        <v>95</v>
      </c>
      <c r="D99" s="14" t="s">
        <v>68</v>
      </c>
      <c r="E99" s="15"/>
      <c r="F99" s="15"/>
      <c r="G99" s="62"/>
      <c r="H99" s="63">
        <f>H100+H101</f>
        <v>12023.5</v>
      </c>
    </row>
    <row r="100" spans="1:8" ht="60" x14ac:dyDescent="0.25">
      <c r="A100" s="91"/>
      <c r="B100" s="92" t="s">
        <v>124</v>
      </c>
      <c r="C100" s="37" t="s">
        <v>79</v>
      </c>
      <c r="D100" s="14" t="s">
        <v>68</v>
      </c>
      <c r="E100" s="14" t="s">
        <v>81</v>
      </c>
      <c r="F100" s="56" t="s">
        <v>225</v>
      </c>
      <c r="G100" s="65">
        <v>600</v>
      </c>
      <c r="H100" s="63">
        <v>9318.5</v>
      </c>
    </row>
    <row r="101" spans="1:8" ht="60" x14ac:dyDescent="0.25">
      <c r="A101" s="11"/>
      <c r="B101" s="17" t="s">
        <v>124</v>
      </c>
      <c r="C101" s="13" t="s">
        <v>95</v>
      </c>
      <c r="D101" s="14" t="s">
        <v>68</v>
      </c>
      <c r="E101" s="14" t="s">
        <v>58</v>
      </c>
      <c r="F101" s="31" t="s">
        <v>125</v>
      </c>
      <c r="G101" s="62"/>
      <c r="H101" s="63">
        <f>SUM(H102+H103)</f>
        <v>2705</v>
      </c>
    </row>
    <row r="102" spans="1:8" ht="60" x14ac:dyDescent="0.25">
      <c r="A102" s="11"/>
      <c r="B102" s="17" t="s">
        <v>124</v>
      </c>
      <c r="C102" s="37" t="s">
        <v>72</v>
      </c>
      <c r="D102" s="14" t="s">
        <v>68</v>
      </c>
      <c r="E102" s="14" t="s">
        <v>58</v>
      </c>
      <c r="F102" s="31" t="s">
        <v>126</v>
      </c>
      <c r="G102" s="64" t="s">
        <v>29</v>
      </c>
      <c r="H102" s="63">
        <f>SUM('[1]9'!G419)</f>
        <v>205</v>
      </c>
    </row>
    <row r="103" spans="1:8" ht="60" x14ac:dyDescent="0.25">
      <c r="A103" s="11"/>
      <c r="B103" s="17" t="s">
        <v>124</v>
      </c>
      <c r="C103" s="37" t="s">
        <v>79</v>
      </c>
      <c r="D103" s="14" t="s">
        <v>68</v>
      </c>
      <c r="E103" s="14" t="s">
        <v>58</v>
      </c>
      <c r="F103" s="31" t="s">
        <v>126</v>
      </c>
      <c r="G103" s="14" t="s">
        <v>19</v>
      </c>
      <c r="H103" s="66">
        <f>SUM('[1]9'!G422)</f>
        <v>2500</v>
      </c>
    </row>
    <row r="104" spans="1:8" ht="60" x14ac:dyDescent="0.25">
      <c r="A104" s="11"/>
      <c r="B104" s="25" t="s">
        <v>127</v>
      </c>
      <c r="C104" s="37" t="s">
        <v>108</v>
      </c>
      <c r="D104" s="14" t="s">
        <v>68</v>
      </c>
      <c r="E104" s="14" t="s">
        <v>58</v>
      </c>
      <c r="F104" s="31" t="s">
        <v>128</v>
      </c>
      <c r="G104" s="14" t="s">
        <v>29</v>
      </c>
      <c r="H104" s="16">
        <f>SUM('[1]9'!G427)</f>
        <v>100</v>
      </c>
    </row>
    <row r="105" spans="1:8" ht="75" x14ac:dyDescent="0.25">
      <c r="A105" s="11"/>
      <c r="B105" s="27" t="s">
        <v>129</v>
      </c>
      <c r="C105" s="37" t="s">
        <v>108</v>
      </c>
      <c r="D105" s="14" t="s">
        <v>68</v>
      </c>
      <c r="E105" s="14" t="s">
        <v>58</v>
      </c>
      <c r="F105" s="67">
        <v>5000100046</v>
      </c>
      <c r="G105" s="14" t="s">
        <v>29</v>
      </c>
      <c r="H105" s="16">
        <f>SUM('[1]9'!G356)</f>
        <v>3</v>
      </c>
    </row>
    <row r="106" spans="1:8" ht="75" x14ac:dyDescent="0.25">
      <c r="A106" s="11"/>
      <c r="B106" s="27" t="s">
        <v>56</v>
      </c>
      <c r="C106" s="37"/>
      <c r="D106" s="14" t="s">
        <v>68</v>
      </c>
      <c r="E106" s="14" t="s">
        <v>17</v>
      </c>
      <c r="F106" s="68">
        <v>5300000000</v>
      </c>
      <c r="G106" s="14"/>
      <c r="H106" s="16">
        <f>SUM(H107:H110)</f>
        <v>156.9</v>
      </c>
    </row>
    <row r="107" spans="1:8" ht="75" customHeight="1" x14ac:dyDescent="0.25">
      <c r="A107" s="11"/>
      <c r="B107" s="27" t="s">
        <v>56</v>
      </c>
      <c r="C107" s="37" t="s">
        <v>72</v>
      </c>
      <c r="D107" s="14" t="s">
        <v>68</v>
      </c>
      <c r="E107" s="14" t="s">
        <v>17</v>
      </c>
      <c r="F107" s="31" t="s">
        <v>130</v>
      </c>
      <c r="G107" s="14" t="s">
        <v>29</v>
      </c>
      <c r="H107" s="16">
        <f>SUM('[1]9'!G348)</f>
        <v>52.5</v>
      </c>
    </row>
    <row r="108" spans="1:8" ht="85.5" customHeight="1" x14ac:dyDescent="0.25">
      <c r="A108" s="11"/>
      <c r="B108" s="27" t="s">
        <v>56</v>
      </c>
      <c r="C108" s="37" t="s">
        <v>79</v>
      </c>
      <c r="D108" s="14" t="s">
        <v>68</v>
      </c>
      <c r="E108" s="14" t="s">
        <v>17</v>
      </c>
      <c r="F108" s="31" t="s">
        <v>130</v>
      </c>
      <c r="G108" s="14" t="s">
        <v>19</v>
      </c>
      <c r="H108" s="16">
        <f>SUM('[1]9'!G351)</f>
        <v>11.4</v>
      </c>
    </row>
    <row r="109" spans="1:8" ht="85.5" customHeight="1" x14ac:dyDescent="0.25">
      <c r="A109" s="11"/>
      <c r="B109" s="27" t="s">
        <v>56</v>
      </c>
      <c r="C109" s="37" t="s">
        <v>79</v>
      </c>
      <c r="D109" s="14" t="s">
        <v>68</v>
      </c>
      <c r="E109" s="14" t="s">
        <v>58</v>
      </c>
      <c r="F109" s="31" t="s">
        <v>130</v>
      </c>
      <c r="G109" s="14" t="s">
        <v>29</v>
      </c>
      <c r="H109" s="16">
        <f>SUM('[1]9'!G432)</f>
        <v>43</v>
      </c>
    </row>
    <row r="110" spans="1:8" ht="85.5" customHeight="1" x14ac:dyDescent="0.25">
      <c r="A110" s="11"/>
      <c r="B110" s="27" t="s">
        <v>56</v>
      </c>
      <c r="C110" s="37" t="s">
        <v>79</v>
      </c>
      <c r="D110" s="14" t="s">
        <v>68</v>
      </c>
      <c r="E110" s="14" t="s">
        <v>58</v>
      </c>
      <c r="F110" s="31" t="s">
        <v>130</v>
      </c>
      <c r="G110" s="14" t="s">
        <v>19</v>
      </c>
      <c r="H110" s="16">
        <f>SUM('[1]9'!G435)</f>
        <v>50</v>
      </c>
    </row>
    <row r="111" spans="1:8" ht="75" x14ac:dyDescent="0.25">
      <c r="A111" s="11">
        <v>48</v>
      </c>
      <c r="B111" s="25" t="s">
        <v>131</v>
      </c>
      <c r="C111" s="37" t="s">
        <v>108</v>
      </c>
      <c r="D111" s="14" t="s">
        <v>68</v>
      </c>
      <c r="E111" s="14" t="s">
        <v>58</v>
      </c>
      <c r="F111" s="31" t="s">
        <v>132</v>
      </c>
      <c r="G111" s="14"/>
      <c r="H111" s="16">
        <f>SUM(H112:H115)</f>
        <v>399</v>
      </c>
    </row>
    <row r="112" spans="1:8" ht="90.75" customHeight="1" x14ac:dyDescent="0.25">
      <c r="A112" s="11"/>
      <c r="B112" s="25" t="s">
        <v>133</v>
      </c>
      <c r="C112" s="37" t="s">
        <v>72</v>
      </c>
      <c r="D112" s="14" t="s">
        <v>68</v>
      </c>
      <c r="E112" s="14" t="s">
        <v>74</v>
      </c>
      <c r="F112" s="31" t="s">
        <v>134</v>
      </c>
      <c r="G112" s="14" t="s">
        <v>29</v>
      </c>
      <c r="H112" s="16">
        <f>SUM('[1]9'!G248)</f>
        <v>2.5</v>
      </c>
    </row>
    <row r="113" spans="1:10" ht="97.5" customHeight="1" x14ac:dyDescent="0.25">
      <c r="A113" s="11"/>
      <c r="B113" s="25" t="s">
        <v>133</v>
      </c>
      <c r="C113" s="37" t="s">
        <v>79</v>
      </c>
      <c r="D113" s="14" t="s">
        <v>68</v>
      </c>
      <c r="E113" s="14" t="s">
        <v>81</v>
      </c>
      <c r="F113" s="31" t="s">
        <v>134</v>
      </c>
      <c r="G113" s="14" t="s">
        <v>19</v>
      </c>
      <c r="H113" s="16">
        <f>SUM('[1]9'!G302)</f>
        <v>65</v>
      </c>
    </row>
    <row r="114" spans="1:10" ht="97.5" customHeight="1" x14ac:dyDescent="0.25">
      <c r="A114" s="69"/>
      <c r="B114" s="25" t="s">
        <v>133</v>
      </c>
      <c r="C114" s="37" t="s">
        <v>72</v>
      </c>
      <c r="D114" s="14" t="s">
        <v>68</v>
      </c>
      <c r="E114" s="14" t="s">
        <v>58</v>
      </c>
      <c r="F114" s="31" t="s">
        <v>135</v>
      </c>
      <c r="G114" s="14" t="s">
        <v>29</v>
      </c>
      <c r="H114" s="16">
        <f>SUM('[1]9'!G441)</f>
        <v>100</v>
      </c>
    </row>
    <row r="115" spans="1:10" ht="97.5" customHeight="1" x14ac:dyDescent="0.25">
      <c r="A115" s="69"/>
      <c r="B115" s="25" t="s">
        <v>133</v>
      </c>
      <c r="C115" s="37" t="s">
        <v>79</v>
      </c>
      <c r="D115" s="14" t="s">
        <v>68</v>
      </c>
      <c r="E115" s="14" t="s">
        <v>58</v>
      </c>
      <c r="F115" s="31" t="s">
        <v>135</v>
      </c>
      <c r="G115" s="14" t="s">
        <v>19</v>
      </c>
      <c r="H115" s="16">
        <f>SUM('[1]9'!G444)</f>
        <v>231.5</v>
      </c>
    </row>
    <row r="116" spans="1:10" ht="77.25" customHeight="1" x14ac:dyDescent="0.25">
      <c r="A116" s="70" t="s">
        <v>136</v>
      </c>
      <c r="B116" s="25" t="s">
        <v>61</v>
      </c>
      <c r="C116" s="37" t="s">
        <v>79</v>
      </c>
      <c r="D116" s="14" t="s">
        <v>68</v>
      </c>
      <c r="E116" s="14" t="s">
        <v>58</v>
      </c>
      <c r="F116" s="28" t="s">
        <v>137</v>
      </c>
      <c r="G116" s="14" t="s">
        <v>19</v>
      </c>
      <c r="H116" s="16">
        <f>SUM('[1]9'!G449)</f>
        <v>30</v>
      </c>
      <c r="J116" s="71"/>
    </row>
    <row r="117" spans="1:10" ht="60" x14ac:dyDescent="0.25">
      <c r="A117" s="11"/>
      <c r="B117" s="27" t="s">
        <v>62</v>
      </c>
      <c r="C117" s="13"/>
      <c r="D117" s="14" t="s">
        <v>68</v>
      </c>
      <c r="E117" s="14"/>
      <c r="F117" s="72" t="s">
        <v>138</v>
      </c>
      <c r="G117" s="14"/>
      <c r="H117" s="16">
        <f>SUM(H118:H119)</f>
        <v>4423</v>
      </c>
    </row>
    <row r="118" spans="1:10" ht="60" x14ac:dyDescent="0.25">
      <c r="A118" s="11"/>
      <c r="B118" s="27" t="s">
        <v>62</v>
      </c>
      <c r="C118" s="37" t="s">
        <v>90</v>
      </c>
      <c r="D118" s="14" t="s">
        <v>68</v>
      </c>
      <c r="E118" s="14" t="s">
        <v>41</v>
      </c>
      <c r="F118" s="28" t="s">
        <v>64</v>
      </c>
      <c r="G118" s="14" t="s">
        <v>19</v>
      </c>
      <c r="H118" s="16">
        <f>SUM('[1]9'!G319)</f>
        <v>1375</v>
      </c>
    </row>
    <row r="119" spans="1:10" ht="116.25" customHeight="1" x14ac:dyDescent="0.25">
      <c r="A119" s="11"/>
      <c r="B119" s="27" t="s">
        <v>139</v>
      </c>
      <c r="C119" s="13" t="s">
        <v>140</v>
      </c>
      <c r="D119" s="14" t="s">
        <v>68</v>
      </c>
      <c r="E119" s="14" t="s">
        <v>58</v>
      </c>
      <c r="F119" s="28" t="s">
        <v>64</v>
      </c>
      <c r="G119" s="14" t="s">
        <v>28</v>
      </c>
      <c r="H119" s="16">
        <f>SUM('[1]9'!G455)</f>
        <v>3048</v>
      </c>
    </row>
    <row r="120" spans="1:10" ht="15.75" x14ac:dyDescent="0.25">
      <c r="A120" s="11"/>
      <c r="B120" s="73" t="s">
        <v>141</v>
      </c>
      <c r="C120" s="74"/>
      <c r="D120" s="41" t="s">
        <v>68</v>
      </c>
      <c r="E120" s="41"/>
      <c r="F120" s="41"/>
      <c r="G120" s="41"/>
      <c r="H120" s="75">
        <f>H98+H55</f>
        <v>292712.00000000006</v>
      </c>
    </row>
    <row r="121" spans="1:10" ht="75" x14ac:dyDescent="0.25">
      <c r="A121" s="11"/>
      <c r="B121" s="27" t="s">
        <v>129</v>
      </c>
      <c r="C121" s="76" t="s">
        <v>142</v>
      </c>
      <c r="D121" s="14" t="s">
        <v>143</v>
      </c>
      <c r="E121" s="14" t="s">
        <v>17</v>
      </c>
      <c r="F121" s="67">
        <v>5000100046</v>
      </c>
      <c r="G121" s="14" t="s">
        <v>29</v>
      </c>
      <c r="H121" s="75">
        <f>SUM('[1]9'!G548)</f>
        <v>3</v>
      </c>
    </row>
    <row r="122" spans="1:10" ht="60" x14ac:dyDescent="0.25">
      <c r="A122" s="11"/>
      <c r="B122" s="17" t="s">
        <v>144</v>
      </c>
      <c r="C122" s="76" t="s">
        <v>142</v>
      </c>
      <c r="D122" s="14" t="s">
        <v>143</v>
      </c>
      <c r="E122" s="14" t="s">
        <v>145</v>
      </c>
      <c r="F122" s="31" t="s">
        <v>130</v>
      </c>
      <c r="G122" s="14" t="s">
        <v>29</v>
      </c>
      <c r="H122" s="20">
        <f>SUM('[1]9'!G516)</f>
        <v>22.6</v>
      </c>
    </row>
    <row r="123" spans="1:10" ht="60" x14ac:dyDescent="0.25">
      <c r="A123" s="46"/>
      <c r="B123" s="17" t="s">
        <v>62</v>
      </c>
      <c r="C123" s="76" t="s">
        <v>142</v>
      </c>
      <c r="D123" s="14" t="s">
        <v>143</v>
      </c>
      <c r="E123" s="14"/>
      <c r="F123" s="14"/>
      <c r="G123" s="14"/>
      <c r="H123" s="16">
        <f>H124+H125+H126+H127+H128+H129+H130+H131</f>
        <v>59933.2</v>
      </c>
    </row>
    <row r="124" spans="1:10" ht="75" x14ac:dyDescent="0.25">
      <c r="A124" s="46"/>
      <c r="B124" s="17" t="s">
        <v>146</v>
      </c>
      <c r="C124" s="76" t="s">
        <v>142</v>
      </c>
      <c r="D124" s="14" t="s">
        <v>143</v>
      </c>
      <c r="E124" s="14" t="s">
        <v>147</v>
      </c>
      <c r="F124" s="77">
        <v>5910100204</v>
      </c>
      <c r="G124" s="14" t="s">
        <v>28</v>
      </c>
      <c r="H124" s="16">
        <f>SUM('[1]9'!G490)</f>
        <v>7751</v>
      </c>
    </row>
    <row r="125" spans="1:10" ht="75" x14ac:dyDescent="0.25">
      <c r="A125" s="46"/>
      <c r="B125" s="17" t="s">
        <v>146</v>
      </c>
      <c r="C125" s="76" t="s">
        <v>148</v>
      </c>
      <c r="D125" s="14" t="s">
        <v>143</v>
      </c>
      <c r="E125" s="14" t="s">
        <v>145</v>
      </c>
      <c r="F125" s="77">
        <v>5910120290</v>
      </c>
      <c r="G125" s="14" t="s">
        <v>28</v>
      </c>
      <c r="H125" s="16">
        <f>SUM('[1]9'!G522)</f>
        <v>4097</v>
      </c>
    </row>
    <row r="126" spans="1:10" ht="75" x14ac:dyDescent="0.25">
      <c r="A126" s="46"/>
      <c r="B126" s="17" t="s">
        <v>146</v>
      </c>
      <c r="C126" s="76" t="s">
        <v>142</v>
      </c>
      <c r="D126" s="14" t="s">
        <v>143</v>
      </c>
      <c r="E126" s="14" t="s">
        <v>147</v>
      </c>
      <c r="F126" s="31" t="s">
        <v>64</v>
      </c>
      <c r="G126" s="14" t="s">
        <v>28</v>
      </c>
      <c r="H126" s="16">
        <f>SUM('[1]9'!G497+'[1]9'!G498)</f>
        <v>3017.7</v>
      </c>
    </row>
    <row r="127" spans="1:10" ht="75" x14ac:dyDescent="0.25">
      <c r="A127" s="46"/>
      <c r="B127" s="17" t="s">
        <v>146</v>
      </c>
      <c r="C127" s="76" t="s">
        <v>142</v>
      </c>
      <c r="D127" s="14" t="s">
        <v>143</v>
      </c>
      <c r="E127" s="14" t="s">
        <v>147</v>
      </c>
      <c r="F127" s="31" t="s">
        <v>149</v>
      </c>
      <c r="G127" s="14" t="s">
        <v>28</v>
      </c>
      <c r="H127" s="16">
        <f>SUM('[1]9'!G499)</f>
        <v>371.3</v>
      </c>
    </row>
    <row r="128" spans="1:10" ht="75" x14ac:dyDescent="0.25">
      <c r="A128" s="46"/>
      <c r="B128" s="17" t="s">
        <v>146</v>
      </c>
      <c r="C128" s="76" t="s">
        <v>148</v>
      </c>
      <c r="D128" s="14" t="s">
        <v>143</v>
      </c>
      <c r="E128" s="14" t="s">
        <v>145</v>
      </c>
      <c r="F128" s="31" t="s">
        <v>64</v>
      </c>
      <c r="G128" s="14" t="s">
        <v>28</v>
      </c>
      <c r="H128" s="16">
        <f>SUM('[1]9'!G527)</f>
        <v>6041</v>
      </c>
    </row>
    <row r="129" spans="1:8" ht="75" x14ac:dyDescent="0.25">
      <c r="A129" s="46"/>
      <c r="B129" s="17" t="s">
        <v>146</v>
      </c>
      <c r="C129" s="76" t="s">
        <v>142</v>
      </c>
      <c r="D129" s="14" t="s">
        <v>143</v>
      </c>
      <c r="E129" s="14" t="s">
        <v>145</v>
      </c>
      <c r="F129" s="31" t="s">
        <v>150</v>
      </c>
      <c r="G129" s="14" t="s">
        <v>29</v>
      </c>
      <c r="H129" s="16">
        <f>SUM('[1]9'!G532)</f>
        <v>1716.1</v>
      </c>
    </row>
    <row r="130" spans="1:8" ht="60" x14ac:dyDescent="0.25">
      <c r="A130" s="46"/>
      <c r="B130" s="17" t="s">
        <v>151</v>
      </c>
      <c r="C130" s="76" t="s">
        <v>142</v>
      </c>
      <c r="D130" s="14" t="s">
        <v>143</v>
      </c>
      <c r="E130" s="14" t="s">
        <v>152</v>
      </c>
      <c r="F130" s="31" t="s">
        <v>153</v>
      </c>
      <c r="G130" s="14" t="s">
        <v>154</v>
      </c>
      <c r="H130" s="20">
        <f>SUM('[1]9'!G554)</f>
        <v>36933</v>
      </c>
    </row>
    <row r="131" spans="1:8" ht="90" x14ac:dyDescent="0.25">
      <c r="A131" s="46"/>
      <c r="B131" s="95" t="s">
        <v>226</v>
      </c>
      <c r="C131" s="76" t="s">
        <v>142</v>
      </c>
      <c r="D131" s="14" t="s">
        <v>143</v>
      </c>
      <c r="E131" s="14" t="s">
        <v>227</v>
      </c>
      <c r="F131" s="67">
        <v>5930000000</v>
      </c>
      <c r="G131" s="47" t="s">
        <v>228</v>
      </c>
      <c r="H131" s="94">
        <v>6.1</v>
      </c>
    </row>
    <row r="132" spans="1:8" ht="31.5" x14ac:dyDescent="0.25">
      <c r="A132" s="46"/>
      <c r="B132" s="73" t="s">
        <v>155</v>
      </c>
      <c r="C132" s="74"/>
      <c r="D132" s="78" t="s">
        <v>143</v>
      </c>
      <c r="E132" s="78"/>
      <c r="F132" s="79"/>
      <c r="G132" s="78"/>
      <c r="H132" s="63">
        <f>SUM(H122+H123+H121)</f>
        <v>59958.799999999996</v>
      </c>
    </row>
    <row r="133" spans="1:8" ht="30" x14ac:dyDescent="0.25">
      <c r="A133" s="46"/>
      <c r="B133" s="25" t="s">
        <v>156</v>
      </c>
      <c r="C133" s="13" t="s">
        <v>157</v>
      </c>
      <c r="D133" s="47" t="s">
        <v>158</v>
      </c>
      <c r="E133" s="47" t="s">
        <v>96</v>
      </c>
      <c r="F133" s="47" t="s">
        <v>159</v>
      </c>
      <c r="G133" s="47"/>
      <c r="H133" s="80">
        <f>H134+H135+H136+H137</f>
        <v>170.4</v>
      </c>
    </row>
    <row r="134" spans="1:8" ht="60" x14ac:dyDescent="0.25">
      <c r="A134" s="46"/>
      <c r="B134" s="17" t="s">
        <v>160</v>
      </c>
      <c r="C134" s="13" t="s">
        <v>157</v>
      </c>
      <c r="D134" s="47" t="s">
        <v>158</v>
      </c>
      <c r="E134" s="47" t="s">
        <v>96</v>
      </c>
      <c r="F134" s="31" t="s">
        <v>161</v>
      </c>
      <c r="G134" s="47" t="s">
        <v>29</v>
      </c>
      <c r="H134" s="20">
        <f>SUM('[1]9'!G860)</f>
        <v>3.6</v>
      </c>
    </row>
    <row r="135" spans="1:8" ht="120" x14ac:dyDescent="0.25">
      <c r="A135" s="46"/>
      <c r="B135" s="17" t="s">
        <v>162</v>
      </c>
      <c r="C135" s="13" t="s">
        <v>157</v>
      </c>
      <c r="D135" s="47" t="s">
        <v>158</v>
      </c>
      <c r="E135" s="47" t="s">
        <v>96</v>
      </c>
      <c r="F135" s="31" t="s">
        <v>163</v>
      </c>
      <c r="G135" s="47" t="s">
        <v>29</v>
      </c>
      <c r="H135" s="16">
        <f>SUM('[1]9'!G865)</f>
        <v>139</v>
      </c>
    </row>
    <row r="136" spans="1:8" ht="75" x14ac:dyDescent="0.25">
      <c r="A136" s="46"/>
      <c r="B136" s="27" t="s">
        <v>164</v>
      </c>
      <c r="C136" s="13" t="s">
        <v>157</v>
      </c>
      <c r="D136" s="47" t="s">
        <v>158</v>
      </c>
      <c r="E136" s="47" t="s">
        <v>96</v>
      </c>
      <c r="F136" s="31" t="s">
        <v>165</v>
      </c>
      <c r="G136" s="47" t="s">
        <v>29</v>
      </c>
      <c r="H136" s="20">
        <f>SUM('[1]9'!G870)</f>
        <v>25.8</v>
      </c>
    </row>
    <row r="137" spans="1:8" ht="60" x14ac:dyDescent="0.25">
      <c r="A137" s="46"/>
      <c r="B137" s="27" t="s">
        <v>166</v>
      </c>
      <c r="C137" s="13" t="s">
        <v>157</v>
      </c>
      <c r="D137" s="47" t="s">
        <v>158</v>
      </c>
      <c r="E137" s="47" t="s">
        <v>96</v>
      </c>
      <c r="F137" s="31" t="s">
        <v>167</v>
      </c>
      <c r="G137" s="47" t="s">
        <v>29</v>
      </c>
      <c r="H137" s="16">
        <f>SUM('[1]9'!G875)</f>
        <v>2</v>
      </c>
    </row>
    <row r="138" spans="1:8" ht="73.5" customHeight="1" x14ac:dyDescent="0.25">
      <c r="A138" s="46"/>
      <c r="B138" s="17" t="s">
        <v>124</v>
      </c>
      <c r="C138" s="13"/>
      <c r="D138" s="47" t="s">
        <v>158</v>
      </c>
      <c r="E138" s="47"/>
      <c r="F138" s="31" t="s">
        <v>125</v>
      </c>
      <c r="G138" s="47"/>
      <c r="H138" s="16">
        <f>SUM(H139+H140)</f>
        <v>62708.4</v>
      </c>
    </row>
    <row r="139" spans="1:8" ht="60" x14ac:dyDescent="0.25">
      <c r="A139" s="46"/>
      <c r="B139" s="17" t="s">
        <v>124</v>
      </c>
      <c r="C139" s="13" t="s">
        <v>157</v>
      </c>
      <c r="D139" s="47" t="s">
        <v>158</v>
      </c>
      <c r="E139" s="47" t="s">
        <v>145</v>
      </c>
      <c r="F139" s="31" t="s">
        <v>168</v>
      </c>
      <c r="G139" s="47" t="s">
        <v>29</v>
      </c>
      <c r="H139" s="75">
        <f>SUM('[1]9'!G693)</f>
        <v>758</v>
      </c>
    </row>
    <row r="140" spans="1:8" ht="60" x14ac:dyDescent="0.25">
      <c r="A140" s="46"/>
      <c r="B140" s="17" t="s">
        <v>124</v>
      </c>
      <c r="C140" s="13" t="s">
        <v>157</v>
      </c>
      <c r="D140" s="47" t="s">
        <v>158</v>
      </c>
      <c r="E140" s="47" t="s">
        <v>169</v>
      </c>
      <c r="F140" s="31" t="s">
        <v>170</v>
      </c>
      <c r="G140" s="47" t="s">
        <v>171</v>
      </c>
      <c r="H140" s="75">
        <v>61950.400000000001</v>
      </c>
    </row>
    <row r="141" spans="1:8" ht="75" x14ac:dyDescent="0.25">
      <c r="A141" s="46"/>
      <c r="B141" s="17" t="s">
        <v>172</v>
      </c>
      <c r="C141" s="13" t="s">
        <v>157</v>
      </c>
      <c r="D141" s="47" t="s">
        <v>158</v>
      </c>
      <c r="E141" s="47" t="s">
        <v>173</v>
      </c>
      <c r="F141" s="81" t="s">
        <v>174</v>
      </c>
      <c r="G141" s="47" t="s">
        <v>29</v>
      </c>
      <c r="H141" s="75">
        <f>SUM('[1]9'!G796)</f>
        <v>15</v>
      </c>
    </row>
    <row r="142" spans="1:8" ht="60" x14ac:dyDescent="0.25">
      <c r="A142" s="46"/>
      <c r="B142" s="17" t="s">
        <v>139</v>
      </c>
      <c r="C142" s="13" t="s">
        <v>157</v>
      </c>
      <c r="D142" s="47" t="s">
        <v>158</v>
      </c>
      <c r="E142" s="47"/>
      <c r="F142" s="47"/>
      <c r="G142" s="47"/>
      <c r="H142" s="16">
        <f>SUM(H143+H144+H145+H148+H147+H146)</f>
        <v>39069.800000000003</v>
      </c>
    </row>
    <row r="143" spans="1:8" ht="75" x14ac:dyDescent="0.25">
      <c r="A143" s="46"/>
      <c r="B143" s="82" t="s">
        <v>175</v>
      </c>
      <c r="C143" s="13" t="s">
        <v>157</v>
      </c>
      <c r="D143" s="47" t="s">
        <v>158</v>
      </c>
      <c r="E143" s="47" t="s">
        <v>176</v>
      </c>
      <c r="F143" s="31" t="s">
        <v>177</v>
      </c>
      <c r="G143" s="47" t="s">
        <v>28</v>
      </c>
      <c r="H143" s="16">
        <f>SUM('[1]9'!G573)</f>
        <v>3071.8</v>
      </c>
    </row>
    <row r="144" spans="1:8" ht="75" x14ac:dyDescent="0.25">
      <c r="A144" s="46"/>
      <c r="B144" s="82" t="s">
        <v>175</v>
      </c>
      <c r="C144" s="13" t="s">
        <v>157</v>
      </c>
      <c r="D144" s="47" t="s">
        <v>158</v>
      </c>
      <c r="E144" s="47" t="s">
        <v>178</v>
      </c>
      <c r="F144" s="68">
        <v>5910100000</v>
      </c>
      <c r="G144" s="47" t="s">
        <v>28</v>
      </c>
      <c r="H144" s="16">
        <f>SUM('[1]9'!G578)</f>
        <v>28426</v>
      </c>
    </row>
    <row r="145" spans="1:8" ht="75" x14ac:dyDescent="0.25">
      <c r="A145" s="46"/>
      <c r="B145" s="82" t="s">
        <v>63</v>
      </c>
      <c r="C145" s="13" t="s">
        <v>157</v>
      </c>
      <c r="D145" s="47" t="s">
        <v>158</v>
      </c>
      <c r="E145" s="47" t="s">
        <v>145</v>
      </c>
      <c r="F145" s="68">
        <v>5910100000</v>
      </c>
      <c r="G145" s="47" t="s">
        <v>28</v>
      </c>
      <c r="H145" s="16">
        <f>SUM('[1]9'!G679+'[1]9'!G715)</f>
        <v>4380</v>
      </c>
    </row>
    <row r="146" spans="1:8" ht="75" x14ac:dyDescent="0.25">
      <c r="A146" s="46"/>
      <c r="B146" s="82" t="s">
        <v>63</v>
      </c>
      <c r="C146" s="13" t="s">
        <v>179</v>
      </c>
      <c r="D146" s="47" t="s">
        <v>158</v>
      </c>
      <c r="E146" s="47" t="s">
        <v>180</v>
      </c>
      <c r="F146" s="68">
        <v>5910100000</v>
      </c>
      <c r="G146" s="47" t="s">
        <v>28</v>
      </c>
      <c r="H146" s="16">
        <f>SUM('[1]9'!G776)</f>
        <v>1607</v>
      </c>
    </row>
    <row r="147" spans="1:8" ht="75" x14ac:dyDescent="0.25">
      <c r="A147" s="46"/>
      <c r="B147" s="82" t="s">
        <v>63</v>
      </c>
      <c r="C147" s="13" t="s">
        <v>157</v>
      </c>
      <c r="D147" s="47" t="s">
        <v>158</v>
      </c>
      <c r="E147" s="47" t="s">
        <v>181</v>
      </c>
      <c r="F147" s="68">
        <v>5910100000</v>
      </c>
      <c r="G147" s="47" t="s">
        <v>28</v>
      </c>
      <c r="H147" s="16">
        <f>SUM('[1]9'!G937)</f>
        <v>1534</v>
      </c>
    </row>
    <row r="148" spans="1:8" ht="75" x14ac:dyDescent="0.25">
      <c r="A148" s="46"/>
      <c r="B148" s="82" t="s">
        <v>63</v>
      </c>
      <c r="C148" s="13" t="s">
        <v>157</v>
      </c>
      <c r="D148" s="47" t="s">
        <v>158</v>
      </c>
      <c r="E148" s="47" t="s">
        <v>145</v>
      </c>
      <c r="F148" s="31" t="s">
        <v>182</v>
      </c>
      <c r="G148" s="47" t="s">
        <v>29</v>
      </c>
      <c r="H148" s="16">
        <f>SUM('[1]9'!G720)</f>
        <v>51</v>
      </c>
    </row>
    <row r="149" spans="1:8" ht="45" x14ac:dyDescent="0.25">
      <c r="A149" s="46"/>
      <c r="B149" s="25" t="s">
        <v>183</v>
      </c>
      <c r="C149" s="13" t="s">
        <v>179</v>
      </c>
      <c r="D149" s="47" t="s">
        <v>158</v>
      </c>
      <c r="E149" s="47" t="s">
        <v>180</v>
      </c>
      <c r="F149" s="68">
        <v>4900000000</v>
      </c>
      <c r="G149" s="47"/>
      <c r="H149" s="16">
        <f>SUM(H150+H151+H152+H153)</f>
        <v>4042.2000000000007</v>
      </c>
    </row>
    <row r="150" spans="1:8" ht="45" x14ac:dyDescent="0.25">
      <c r="A150" s="46"/>
      <c r="B150" s="25" t="s">
        <v>183</v>
      </c>
      <c r="C150" s="13" t="s">
        <v>179</v>
      </c>
      <c r="D150" s="47" t="s">
        <v>158</v>
      </c>
      <c r="E150" s="47" t="s">
        <v>180</v>
      </c>
      <c r="F150" s="31" t="s">
        <v>184</v>
      </c>
      <c r="G150" s="47" t="s">
        <v>29</v>
      </c>
      <c r="H150" s="16">
        <f>SUM('[1]9'!G760)</f>
        <v>518.20000000000005</v>
      </c>
    </row>
    <row r="151" spans="1:8" ht="45" x14ac:dyDescent="0.25">
      <c r="A151" s="46"/>
      <c r="B151" s="25" t="s">
        <v>183</v>
      </c>
      <c r="C151" s="13" t="s">
        <v>179</v>
      </c>
      <c r="D151" s="47" t="s">
        <v>158</v>
      </c>
      <c r="E151" s="47" t="s">
        <v>180</v>
      </c>
      <c r="F151" s="31" t="s">
        <v>185</v>
      </c>
      <c r="G151" s="47" t="s">
        <v>28</v>
      </c>
      <c r="H151" s="16">
        <f>SUM('[1]9'!G764)</f>
        <v>3366.2000000000003</v>
      </c>
    </row>
    <row r="152" spans="1:8" ht="45" x14ac:dyDescent="0.25">
      <c r="A152" s="11">
        <v>54</v>
      </c>
      <c r="B152" s="25" t="s">
        <v>183</v>
      </c>
      <c r="C152" s="13" t="s">
        <v>179</v>
      </c>
      <c r="D152" s="47" t="s">
        <v>158</v>
      </c>
      <c r="E152" s="47" t="s">
        <v>180</v>
      </c>
      <c r="F152" s="31" t="s">
        <v>185</v>
      </c>
      <c r="G152" s="47" t="s">
        <v>29</v>
      </c>
      <c r="H152" s="16">
        <f>SUM('[1]9'!G769)</f>
        <v>117.80000000000001</v>
      </c>
    </row>
    <row r="153" spans="1:8" ht="45" x14ac:dyDescent="0.25">
      <c r="A153" s="11"/>
      <c r="B153" s="25" t="s">
        <v>183</v>
      </c>
      <c r="C153" s="13" t="s">
        <v>179</v>
      </c>
      <c r="D153" s="47" t="s">
        <v>158</v>
      </c>
      <c r="E153" s="47" t="s">
        <v>17</v>
      </c>
      <c r="F153" s="31" t="s">
        <v>185</v>
      </c>
      <c r="G153" s="47" t="s">
        <v>29</v>
      </c>
      <c r="H153" s="16">
        <f>SUM('[1]9'!G852)</f>
        <v>40</v>
      </c>
    </row>
    <row r="154" spans="1:8" ht="60" x14ac:dyDescent="0.25">
      <c r="A154" s="83"/>
      <c r="B154" s="25" t="s">
        <v>186</v>
      </c>
      <c r="C154" s="13" t="s">
        <v>157</v>
      </c>
      <c r="D154" s="47" t="s">
        <v>158</v>
      </c>
      <c r="E154" s="47" t="s">
        <v>17</v>
      </c>
      <c r="F154" s="31" t="s">
        <v>55</v>
      </c>
      <c r="G154" s="47" t="s">
        <v>29</v>
      </c>
      <c r="H154" s="16">
        <f>SUM('[1]9'!G842)</f>
        <v>21</v>
      </c>
    </row>
    <row r="155" spans="1:8" ht="60" x14ac:dyDescent="0.25">
      <c r="A155" s="83"/>
      <c r="B155" s="25" t="s">
        <v>187</v>
      </c>
      <c r="C155" s="13" t="s">
        <v>157</v>
      </c>
      <c r="D155" s="47" t="s">
        <v>158</v>
      </c>
      <c r="E155" s="47" t="s">
        <v>188</v>
      </c>
      <c r="F155" s="68">
        <v>5100100047</v>
      </c>
      <c r="G155" s="47" t="s">
        <v>29</v>
      </c>
      <c r="H155" s="16">
        <f>SUM('[1]9'!G784)</f>
        <v>9</v>
      </c>
    </row>
    <row r="156" spans="1:8" ht="75" x14ac:dyDescent="0.25">
      <c r="A156" s="83"/>
      <c r="B156" s="25" t="s">
        <v>189</v>
      </c>
      <c r="C156" s="13" t="s">
        <v>157</v>
      </c>
      <c r="D156" s="47" t="s">
        <v>158</v>
      </c>
      <c r="E156" s="47" t="s">
        <v>188</v>
      </c>
      <c r="F156" s="31" t="s">
        <v>190</v>
      </c>
      <c r="G156" s="47" t="s">
        <v>29</v>
      </c>
      <c r="H156" s="16">
        <f>SUM('[1]9'!G789)</f>
        <v>8.4</v>
      </c>
    </row>
    <row r="157" spans="1:8" ht="60" x14ac:dyDescent="0.25">
      <c r="A157" s="83"/>
      <c r="B157" s="17" t="s">
        <v>144</v>
      </c>
      <c r="C157" s="13"/>
      <c r="D157" s="47" t="s">
        <v>158</v>
      </c>
      <c r="E157" s="47"/>
      <c r="F157" s="31" t="s">
        <v>57</v>
      </c>
      <c r="G157" s="47"/>
      <c r="H157" s="16">
        <f>SUM(H158+H159)</f>
        <v>80.999999999999986</v>
      </c>
    </row>
    <row r="158" spans="1:8" ht="60" x14ac:dyDescent="0.25">
      <c r="A158" s="83"/>
      <c r="B158" s="17" t="s">
        <v>144</v>
      </c>
      <c r="C158" s="13" t="s">
        <v>157</v>
      </c>
      <c r="D158" s="47" t="s">
        <v>158</v>
      </c>
      <c r="E158" s="47" t="s">
        <v>145</v>
      </c>
      <c r="F158" s="31" t="s">
        <v>130</v>
      </c>
      <c r="G158" s="47" t="s">
        <v>29</v>
      </c>
      <c r="H158" s="16">
        <f>SUM('[1]9'!G698)</f>
        <v>76.199999999999989</v>
      </c>
    </row>
    <row r="159" spans="1:8" ht="60" x14ac:dyDescent="0.25">
      <c r="A159" s="83"/>
      <c r="B159" s="17" t="s">
        <v>144</v>
      </c>
      <c r="C159" s="13" t="s">
        <v>157</v>
      </c>
      <c r="D159" s="47" t="s">
        <v>158</v>
      </c>
      <c r="E159" s="47" t="s">
        <v>17</v>
      </c>
      <c r="F159" s="31" t="s">
        <v>130</v>
      </c>
      <c r="G159" s="47" t="s">
        <v>29</v>
      </c>
      <c r="H159" s="16">
        <f>SUM('[1]9'!G848)</f>
        <v>4.8</v>
      </c>
    </row>
    <row r="160" spans="1:8" ht="60" x14ac:dyDescent="0.25">
      <c r="B160" s="17" t="s">
        <v>191</v>
      </c>
      <c r="C160" s="13" t="s">
        <v>157</v>
      </c>
      <c r="D160" s="47" t="s">
        <v>158</v>
      </c>
      <c r="E160" s="47" t="s">
        <v>192</v>
      </c>
      <c r="F160" s="22" t="s">
        <v>224</v>
      </c>
      <c r="G160" s="47" t="s">
        <v>29</v>
      </c>
      <c r="H160" s="16">
        <f>SUM('[1]9'!G809)</f>
        <v>22482.399999999998</v>
      </c>
    </row>
    <row r="161" spans="2:256" ht="75" x14ac:dyDescent="0.25">
      <c r="B161" s="17" t="s">
        <v>193</v>
      </c>
      <c r="C161" s="13" t="s">
        <v>157</v>
      </c>
      <c r="D161" s="47" t="s">
        <v>158</v>
      </c>
      <c r="E161" s="47" t="s">
        <v>145</v>
      </c>
      <c r="F161" s="31" t="s">
        <v>60</v>
      </c>
      <c r="G161" s="47" t="s">
        <v>29</v>
      </c>
      <c r="H161" s="16">
        <f>SUM('[1]9'!G704)</f>
        <v>8.4</v>
      </c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84"/>
      <c r="AF161" s="84"/>
      <c r="AG161" s="84"/>
      <c r="AH161" s="84"/>
      <c r="AI161" s="84"/>
      <c r="AJ161" s="84"/>
      <c r="AK161" s="84"/>
      <c r="AL161" s="84"/>
      <c r="AM161" s="84"/>
      <c r="AN161" s="84"/>
      <c r="AO161" s="84"/>
      <c r="AP161" s="84"/>
      <c r="AQ161" s="84"/>
      <c r="AR161" s="84"/>
      <c r="AS161" s="84"/>
      <c r="AT161" s="84"/>
      <c r="AU161" s="84"/>
      <c r="AV161" s="84"/>
      <c r="AW161" s="84"/>
      <c r="AX161" s="84"/>
      <c r="AY161" s="84"/>
      <c r="AZ161" s="84"/>
      <c r="BA161" s="84"/>
      <c r="BB161" s="84"/>
      <c r="BC161" s="84"/>
      <c r="BD161" s="84"/>
      <c r="BE161" s="84"/>
      <c r="BF161" s="84"/>
      <c r="BG161" s="84"/>
      <c r="BH161" s="84"/>
      <c r="BI161" s="84"/>
      <c r="BJ161" s="84"/>
      <c r="BK161" s="84"/>
      <c r="BL161" s="84"/>
      <c r="BM161" s="84"/>
      <c r="BN161" s="84"/>
      <c r="BO161" s="84"/>
      <c r="BP161" s="84"/>
      <c r="BQ161" s="84"/>
      <c r="BR161" s="84"/>
      <c r="BS161" s="84"/>
      <c r="BT161" s="84"/>
      <c r="BU161" s="84"/>
      <c r="BV161" s="84"/>
      <c r="BW161" s="84"/>
      <c r="BX161" s="84"/>
      <c r="BY161" s="84"/>
      <c r="BZ161" s="84"/>
      <c r="CA161" s="84"/>
      <c r="CB161" s="84"/>
      <c r="CC161" s="84"/>
      <c r="CD161" s="84"/>
      <c r="CE161" s="84"/>
      <c r="CF161" s="84"/>
      <c r="CG161" s="84"/>
      <c r="CH161" s="84"/>
      <c r="CI161" s="84"/>
      <c r="CJ161" s="84"/>
      <c r="CK161" s="84"/>
      <c r="CL161" s="84"/>
      <c r="CM161" s="84"/>
      <c r="CN161" s="84"/>
      <c r="CO161" s="84"/>
      <c r="CP161" s="84"/>
      <c r="CQ161" s="84"/>
      <c r="CR161" s="84"/>
      <c r="CS161" s="84"/>
      <c r="CT161" s="84"/>
      <c r="CU161" s="84"/>
      <c r="CV161" s="84"/>
      <c r="CW161" s="84"/>
      <c r="CX161" s="84"/>
      <c r="CY161" s="84"/>
      <c r="CZ161" s="84"/>
      <c r="DA161" s="84"/>
      <c r="DB161" s="84"/>
      <c r="DC161" s="84"/>
      <c r="DD161" s="84"/>
      <c r="DE161" s="84"/>
      <c r="DF161" s="84"/>
      <c r="DG161" s="84"/>
      <c r="DH161" s="84"/>
      <c r="DI161" s="84"/>
      <c r="DJ161" s="84"/>
      <c r="DK161" s="84"/>
      <c r="DL161" s="84"/>
      <c r="DM161" s="84"/>
      <c r="DN161" s="84"/>
      <c r="DO161" s="84"/>
      <c r="DP161" s="84"/>
      <c r="DQ161" s="84"/>
      <c r="DR161" s="84"/>
      <c r="DS161" s="84"/>
      <c r="DT161" s="84"/>
      <c r="DU161" s="84"/>
      <c r="DV161" s="84"/>
      <c r="DW161" s="84"/>
      <c r="DX161" s="84"/>
      <c r="DY161" s="84"/>
      <c r="DZ161" s="84"/>
      <c r="EA161" s="84"/>
      <c r="EB161" s="84"/>
      <c r="EC161" s="84"/>
      <c r="ED161" s="84"/>
      <c r="EE161" s="84"/>
      <c r="EF161" s="84"/>
      <c r="EG161" s="84"/>
      <c r="EH161" s="84"/>
      <c r="EI161" s="84"/>
      <c r="EJ161" s="84"/>
      <c r="EK161" s="84"/>
      <c r="EL161" s="84"/>
      <c r="EM161" s="84"/>
      <c r="EN161" s="84"/>
      <c r="EO161" s="84"/>
      <c r="EP161" s="84"/>
      <c r="EQ161" s="84"/>
      <c r="ER161" s="84"/>
      <c r="ES161" s="84"/>
      <c r="ET161" s="84"/>
      <c r="EU161" s="84"/>
      <c r="EV161" s="84"/>
      <c r="EW161" s="84"/>
      <c r="EX161" s="84"/>
      <c r="EY161" s="84"/>
      <c r="EZ161" s="84"/>
      <c r="FA161" s="84"/>
      <c r="FB161" s="84"/>
      <c r="FC161" s="84"/>
      <c r="FD161" s="84"/>
      <c r="FE161" s="84"/>
      <c r="FF161" s="84"/>
      <c r="FG161" s="84"/>
      <c r="FH161" s="84"/>
      <c r="FI161" s="84"/>
      <c r="FJ161" s="84"/>
      <c r="FK161" s="84"/>
      <c r="FL161" s="84"/>
      <c r="FM161" s="84"/>
      <c r="FN161" s="84"/>
      <c r="FO161" s="84"/>
      <c r="FP161" s="84"/>
      <c r="FQ161" s="84"/>
      <c r="FR161" s="84"/>
      <c r="FS161" s="84"/>
      <c r="FT161" s="84"/>
      <c r="FU161" s="84"/>
      <c r="FV161" s="84"/>
      <c r="FW161" s="84"/>
      <c r="FX161" s="84"/>
      <c r="FY161" s="84"/>
      <c r="FZ161" s="84"/>
      <c r="GA161" s="84"/>
      <c r="GB161" s="84"/>
      <c r="GC161" s="84"/>
      <c r="GD161" s="84"/>
      <c r="GE161" s="84"/>
      <c r="GF161" s="84"/>
      <c r="GG161" s="84"/>
      <c r="GH161" s="84"/>
      <c r="GI161" s="84"/>
      <c r="GJ161" s="84"/>
      <c r="GK161" s="84"/>
      <c r="GL161" s="84"/>
      <c r="GM161" s="84"/>
      <c r="GN161" s="84"/>
      <c r="GO161" s="84"/>
      <c r="GP161" s="84"/>
      <c r="GQ161" s="84"/>
      <c r="GR161" s="84"/>
      <c r="GS161" s="84"/>
      <c r="GT161" s="84"/>
      <c r="GU161" s="84"/>
      <c r="GV161" s="84"/>
      <c r="GW161" s="84"/>
      <c r="GX161" s="84"/>
      <c r="GY161" s="84"/>
      <c r="GZ161" s="84"/>
      <c r="HA161" s="84"/>
      <c r="HB161" s="84"/>
      <c r="HC161" s="84"/>
      <c r="HD161" s="84"/>
      <c r="HE161" s="84"/>
      <c r="HF161" s="84"/>
      <c r="HG161" s="84"/>
      <c r="HH161" s="84"/>
      <c r="HI161" s="84"/>
      <c r="HJ161" s="84"/>
      <c r="HK161" s="84"/>
      <c r="HL161" s="84"/>
      <c r="HM161" s="84"/>
      <c r="HN161" s="84"/>
      <c r="HO161" s="84"/>
      <c r="HP161" s="84"/>
      <c r="HQ161" s="84"/>
      <c r="HR161" s="84"/>
      <c r="HS161" s="84"/>
      <c r="HT161" s="84"/>
      <c r="HU161" s="84"/>
      <c r="HV161" s="84"/>
      <c r="HW161" s="84"/>
      <c r="HX161" s="84"/>
      <c r="HY161" s="84"/>
      <c r="HZ161" s="84"/>
      <c r="IA161" s="84"/>
      <c r="IB161" s="84"/>
      <c r="IC161" s="84"/>
      <c r="ID161" s="84"/>
      <c r="IE161" s="84"/>
      <c r="IF161" s="84"/>
      <c r="IG161" s="84"/>
      <c r="IH161" s="84"/>
      <c r="II161" s="84"/>
      <c r="IJ161" s="84"/>
      <c r="IK161" s="84"/>
      <c r="IL161" s="84"/>
      <c r="IM161" s="84"/>
      <c r="IN161" s="84"/>
      <c r="IO161" s="84"/>
      <c r="IP161" s="84"/>
      <c r="IQ161" s="84"/>
      <c r="IR161" s="84"/>
      <c r="IS161" s="84"/>
      <c r="IT161" s="84"/>
      <c r="IU161" s="84"/>
      <c r="IV161" s="84"/>
    </row>
    <row r="162" spans="2:256" ht="60" x14ac:dyDescent="0.25">
      <c r="B162" s="25" t="s">
        <v>61</v>
      </c>
      <c r="C162" s="13" t="s">
        <v>157</v>
      </c>
      <c r="D162" s="14" t="s">
        <v>158</v>
      </c>
      <c r="E162" s="14" t="s">
        <v>145</v>
      </c>
      <c r="F162" s="31" t="s">
        <v>137</v>
      </c>
      <c r="G162" s="14" t="s">
        <v>29</v>
      </c>
      <c r="H162" s="16">
        <f>SUM('[1]9'!G709)</f>
        <v>14.4</v>
      </c>
    </row>
    <row r="163" spans="2:256" ht="45" x14ac:dyDescent="0.25">
      <c r="B163" s="17" t="s">
        <v>194</v>
      </c>
      <c r="C163" s="13" t="s">
        <v>157</v>
      </c>
      <c r="D163" s="14" t="s">
        <v>158</v>
      </c>
      <c r="E163" s="14" t="s">
        <v>195</v>
      </c>
      <c r="F163" s="31" t="s">
        <v>196</v>
      </c>
      <c r="G163" s="14"/>
      <c r="H163" s="63">
        <f>H164</f>
        <v>266.60000000000002</v>
      </c>
    </row>
    <row r="164" spans="2:256" ht="75" x14ac:dyDescent="0.25">
      <c r="B164" s="17" t="s">
        <v>197</v>
      </c>
      <c r="C164" s="13" t="s">
        <v>157</v>
      </c>
      <c r="D164" s="85" t="s">
        <v>158</v>
      </c>
      <c r="E164" s="85" t="s">
        <v>195</v>
      </c>
      <c r="F164" s="31" t="s">
        <v>198</v>
      </c>
      <c r="G164" s="85" t="s">
        <v>29</v>
      </c>
      <c r="H164" s="86">
        <f>SUM('[1]9'!G920)</f>
        <v>266.60000000000002</v>
      </c>
    </row>
    <row r="165" spans="2:256" ht="60" x14ac:dyDescent="0.25">
      <c r="B165" s="17" t="s">
        <v>199</v>
      </c>
      <c r="C165" s="13" t="s">
        <v>200</v>
      </c>
      <c r="D165" s="14" t="s">
        <v>158</v>
      </c>
      <c r="E165" s="14" t="s">
        <v>145</v>
      </c>
      <c r="F165" s="31" t="s">
        <v>201</v>
      </c>
      <c r="G165" s="14"/>
      <c r="H165" s="63">
        <f>SUM(H166:H169)</f>
        <v>3824.9</v>
      </c>
    </row>
    <row r="166" spans="2:256" ht="60" x14ac:dyDescent="0.25">
      <c r="B166" s="17" t="s">
        <v>199</v>
      </c>
      <c r="C166" s="13" t="s">
        <v>200</v>
      </c>
      <c r="D166" s="14" t="s">
        <v>158</v>
      </c>
      <c r="E166" s="14" t="s">
        <v>145</v>
      </c>
      <c r="F166" s="68">
        <v>6000100000</v>
      </c>
      <c r="G166" s="14" t="s">
        <v>28</v>
      </c>
      <c r="H166" s="63">
        <f>SUM('[1]9'!G741)</f>
        <v>3188</v>
      </c>
    </row>
    <row r="167" spans="2:256" ht="60" x14ac:dyDescent="0.25">
      <c r="B167" s="17" t="s">
        <v>199</v>
      </c>
      <c r="C167" s="13" t="s">
        <v>200</v>
      </c>
      <c r="D167" s="14" t="s">
        <v>158</v>
      </c>
      <c r="E167" s="14" t="s">
        <v>145</v>
      </c>
      <c r="F167" s="68">
        <v>6000100000</v>
      </c>
      <c r="G167" s="14" t="s">
        <v>29</v>
      </c>
      <c r="H167" s="63">
        <f>SUM('[1]9'!G725+'[1]9'!G729+'[1]9'!G733+'[1]9'!G737+'[1]9'!G746)</f>
        <v>619.79999999999995</v>
      </c>
    </row>
    <row r="168" spans="2:256" ht="60" x14ac:dyDescent="0.25">
      <c r="B168" s="17" t="s">
        <v>199</v>
      </c>
      <c r="C168" s="13" t="s">
        <v>200</v>
      </c>
      <c r="D168" s="14" t="s">
        <v>158</v>
      </c>
      <c r="E168" s="14" t="s">
        <v>145</v>
      </c>
      <c r="F168" s="68">
        <v>6000100000</v>
      </c>
      <c r="G168" s="14" t="s">
        <v>171</v>
      </c>
      <c r="H168" s="63">
        <f>SUM('[1]9'!G750)</f>
        <v>1</v>
      </c>
    </row>
    <row r="169" spans="2:256" ht="60" x14ac:dyDescent="0.25">
      <c r="B169" s="17" t="s">
        <v>199</v>
      </c>
      <c r="C169" s="13" t="s">
        <v>200</v>
      </c>
      <c r="D169" s="14" t="s">
        <v>158</v>
      </c>
      <c r="E169" s="14" t="s">
        <v>145</v>
      </c>
      <c r="F169" s="68">
        <v>6000100000</v>
      </c>
      <c r="G169" s="14" t="s">
        <v>30</v>
      </c>
      <c r="H169" s="63">
        <f>SUM('[1]9'!G753)</f>
        <v>16.100000000000001</v>
      </c>
    </row>
    <row r="170" spans="2:256" ht="15.75" x14ac:dyDescent="0.25">
      <c r="B170" s="87" t="s">
        <v>202</v>
      </c>
      <c r="C170" s="37"/>
      <c r="D170" s="41" t="s">
        <v>158</v>
      </c>
      <c r="E170" s="41"/>
      <c r="F170" s="88"/>
      <c r="G170" s="41"/>
      <c r="H170" s="63">
        <f>H133+H138+H141+H142+H149+H154+H155+H156+H157+H160+H161+H162+H163+H165</f>
        <v>132721.9</v>
      </c>
    </row>
    <row r="171" spans="2:256" ht="60" x14ac:dyDescent="0.25">
      <c r="B171" s="17" t="s">
        <v>62</v>
      </c>
      <c r="C171" s="13" t="s">
        <v>203</v>
      </c>
      <c r="D171" s="41" t="s">
        <v>204</v>
      </c>
      <c r="E171" s="41" t="s">
        <v>205</v>
      </c>
      <c r="F171" s="31" t="s">
        <v>64</v>
      </c>
      <c r="G171" s="41"/>
      <c r="H171" s="63">
        <f>SUM(H172)</f>
        <v>45</v>
      </c>
    </row>
    <row r="172" spans="2:256" ht="75" x14ac:dyDescent="0.25">
      <c r="B172" s="17" t="s">
        <v>146</v>
      </c>
      <c r="C172" s="13" t="s">
        <v>203</v>
      </c>
      <c r="D172" s="41" t="s">
        <v>204</v>
      </c>
      <c r="E172" s="41" t="s">
        <v>205</v>
      </c>
      <c r="F172" s="31" t="s">
        <v>64</v>
      </c>
      <c r="G172" s="41" t="s">
        <v>28</v>
      </c>
      <c r="H172" s="63">
        <f>SUM('[1]9'!G975)</f>
        <v>45</v>
      </c>
    </row>
    <row r="173" spans="2:256" ht="31.5" customHeight="1" x14ac:dyDescent="0.25">
      <c r="B173" s="87" t="s">
        <v>206</v>
      </c>
      <c r="C173" s="13"/>
      <c r="D173" s="41" t="s">
        <v>204</v>
      </c>
      <c r="E173" s="41"/>
      <c r="F173" s="88"/>
      <c r="G173" s="41"/>
      <c r="H173" s="63">
        <f>SUM(H171)</f>
        <v>45</v>
      </c>
    </row>
    <row r="174" spans="2:256" ht="60" x14ac:dyDescent="0.25">
      <c r="B174" s="17" t="s">
        <v>62</v>
      </c>
      <c r="C174" s="13" t="s">
        <v>207</v>
      </c>
      <c r="D174" s="14" t="s">
        <v>208</v>
      </c>
      <c r="E174" s="14" t="s">
        <v>147</v>
      </c>
      <c r="F174" s="22" t="s">
        <v>209</v>
      </c>
      <c r="G174" s="14" t="s">
        <v>28</v>
      </c>
      <c r="H174" s="63">
        <f>SUM('[1]9'!G992)</f>
        <v>2563</v>
      </c>
    </row>
    <row r="175" spans="2:256" ht="75" x14ac:dyDescent="0.25">
      <c r="B175" s="17" t="s">
        <v>146</v>
      </c>
      <c r="C175" s="13" t="s">
        <v>207</v>
      </c>
      <c r="D175" s="14" t="s">
        <v>208</v>
      </c>
      <c r="E175" s="14" t="s">
        <v>147</v>
      </c>
      <c r="F175" s="22" t="s">
        <v>210</v>
      </c>
      <c r="G175" s="14" t="s">
        <v>28</v>
      </c>
      <c r="H175" s="63">
        <f>SUM('[1]9'!G997)</f>
        <v>620</v>
      </c>
    </row>
    <row r="176" spans="2:256" ht="47.25" x14ac:dyDescent="0.25">
      <c r="B176" s="89" t="s">
        <v>211</v>
      </c>
      <c r="C176" s="13"/>
      <c r="D176" s="41" t="s">
        <v>208</v>
      </c>
      <c r="E176" s="41"/>
      <c r="F176" s="88"/>
      <c r="G176" s="41"/>
      <c r="H176" s="63">
        <f>SUM(H174+H175)</f>
        <v>3183</v>
      </c>
    </row>
    <row r="177" spans="2:8" ht="15" x14ac:dyDescent="0.25">
      <c r="B177" s="17" t="s">
        <v>212</v>
      </c>
      <c r="C177" s="37"/>
      <c r="D177" s="14"/>
      <c r="E177" s="14"/>
      <c r="F177" s="22"/>
      <c r="G177" s="14"/>
      <c r="H177" s="16">
        <f>SUM(H176+H170+H132+H120+H54+H173)</f>
        <v>528113.60000000009</v>
      </c>
    </row>
    <row r="179" spans="2:8" x14ac:dyDescent="0.2">
      <c r="B179" s="2" t="s">
        <v>213</v>
      </c>
    </row>
    <row r="180" spans="2:8" x14ac:dyDescent="0.2">
      <c r="B180" s="2" t="s">
        <v>214</v>
      </c>
    </row>
    <row r="181" spans="2:8" x14ac:dyDescent="0.2">
      <c r="B181" s="2" t="s">
        <v>215</v>
      </c>
    </row>
    <row r="182" spans="2:8" x14ac:dyDescent="0.2">
      <c r="B182" s="2" t="s">
        <v>216</v>
      </c>
    </row>
    <row r="183" spans="2:8" x14ac:dyDescent="0.2">
      <c r="B183" s="2" t="s">
        <v>217</v>
      </c>
    </row>
    <row r="184" spans="2:8" x14ac:dyDescent="0.2">
      <c r="B184" s="2" t="s">
        <v>222</v>
      </c>
    </row>
    <row r="185" spans="2:8" x14ac:dyDescent="0.2">
      <c r="B185" s="2" t="s">
        <v>218</v>
      </c>
    </row>
    <row r="186" spans="2:8" x14ac:dyDescent="0.2">
      <c r="B186" s="2" t="s">
        <v>219</v>
      </c>
    </row>
    <row r="187" spans="2:8" x14ac:dyDescent="0.2">
      <c r="B187" s="2" t="s">
        <v>220</v>
      </c>
    </row>
  </sheetData>
  <mergeCells count="10">
    <mergeCell ref="E1:H1"/>
    <mergeCell ref="E3:H3"/>
    <mergeCell ref="A4:H4"/>
    <mergeCell ref="C6:C8"/>
    <mergeCell ref="D6:G6"/>
    <mergeCell ref="H6:H8"/>
    <mergeCell ref="D7:D8"/>
    <mergeCell ref="E7:E8"/>
    <mergeCell ref="F7:F8"/>
    <mergeCell ref="G7:G8"/>
  </mergeCells>
  <pageMargins left="0.7" right="0.7" top="0.75" bottom="0.75" header="0.3" footer="0.3"/>
  <pageSetup paperSize="9" scale="7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User2</cp:lastModifiedBy>
  <cp:lastPrinted>2020-11-15T11:48:44Z</cp:lastPrinted>
  <dcterms:created xsi:type="dcterms:W3CDTF">2020-11-14T08:04:26Z</dcterms:created>
  <dcterms:modified xsi:type="dcterms:W3CDTF">2020-12-14T06:05:44Z</dcterms:modified>
</cp:coreProperties>
</file>